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iknistofnun.sharepoint.com/sites/1703verkefni/Shared Documents/General/Fjolskylda og heimili 1703/1703-bók/Lokatöflur bókar/"/>
    </mc:Choice>
  </mc:AlternateContent>
  <xr:revisionPtr revIDLastSave="1336" documentId="8_{49806134-15EC-4E6A-A62D-BAA51A92F1D2}" xr6:coauthVersionLast="47" xr6:coauthVersionMax="47" xr10:uidLastSave="{04EC6DD2-3621-4266-B9E7-7D769956A592}"/>
  <bookViews>
    <workbookView xWindow="19090" yWindow="-110" windowWidth="19420" windowHeight="10420" tabRatio="632" activeTab="10" xr2:uid="{C7CD6950-D428-43C9-A144-331D1522B05B}"/>
  </bookViews>
  <sheets>
    <sheet name="7.1" sheetId="1" r:id="rId1"/>
    <sheet name="7.2" sheetId="2" r:id="rId2"/>
    <sheet name="7.3" sheetId="3" r:id="rId3"/>
    <sheet name="7.4" sheetId="4" r:id="rId4"/>
    <sheet name="7.5" sheetId="5" r:id="rId5"/>
    <sheet name="7.6" sheetId="6" r:id="rId6"/>
    <sheet name="7.7" sheetId="7" r:id="rId7"/>
    <sheet name="7.8" sheetId="8" r:id="rId8"/>
    <sheet name="7.9" sheetId="9" r:id="rId9"/>
    <sheet name="7.10" sheetId="10" r:id="rId10"/>
    <sheet name="7.11" sheetId="11" r:id="rId11"/>
    <sheet name="7.12" sheetId="16" r:id="rId12"/>
    <sheet name="Mynd 7.1" sheetId="14" r:id="rId13"/>
    <sheet name="Mynd 7.2" sheetId="15" r:id="rId14"/>
  </sheets>
  <externalReferences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6" l="1"/>
  <c r="F26" i="8"/>
  <c r="G26" i="8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4" i="9"/>
  <c r="H27" i="9"/>
  <c r="J27" i="9"/>
  <c r="K27" i="9"/>
  <c r="L27" i="9"/>
  <c r="G27" i="9"/>
  <c r="E26" i="8"/>
  <c r="F24" i="7"/>
  <c r="G24" i="7"/>
  <c r="E24" i="7"/>
  <c r="E12" i="6"/>
  <c r="F12" i="6"/>
  <c r="D12" i="6"/>
  <c r="E15" i="5"/>
  <c r="F15" i="5"/>
  <c r="D15" i="5"/>
  <c r="E30" i="4"/>
  <c r="F30" i="4"/>
  <c r="D30" i="4"/>
  <c r="D28" i="14"/>
  <c r="C28" i="14"/>
  <c r="C5" i="14"/>
  <c r="D11" i="6"/>
  <c r="E11" i="6"/>
  <c r="F11" i="6"/>
  <c r="D14" i="5"/>
  <c r="E14" i="5"/>
  <c r="F14" i="5"/>
  <c r="D29" i="4"/>
  <c r="E29" i="4"/>
  <c r="F29" i="4"/>
  <c r="C29" i="4"/>
  <c r="C11" i="6" l="1"/>
  <c r="C14" i="5" l="1"/>
  <c r="E23" i="7"/>
  <c r="F23" i="7"/>
  <c r="G23" i="7"/>
  <c r="D23" i="7"/>
  <c r="E25" i="8"/>
  <c r="F25" i="8"/>
  <c r="G25" i="8"/>
  <c r="D25" i="8"/>
  <c r="E5" i="10"/>
  <c r="D5" i="10"/>
  <c r="C5" i="10"/>
  <c r="F10" i="10"/>
  <c r="F8" i="10"/>
  <c r="E6" i="10"/>
  <c r="D6" i="10"/>
  <c r="C6" i="10"/>
  <c r="F5" i="10" l="1"/>
  <c r="F6" i="10"/>
  <c r="G11" i="10" l="1"/>
  <c r="G10" i="10"/>
  <c r="G5" i="10" l="1"/>
  <c r="G6" i="10"/>
</calcChain>
</file>

<file path=xl/sharedStrings.xml><?xml version="1.0" encoding="utf-8"?>
<sst xmlns="http://schemas.openxmlformats.org/spreadsheetml/2006/main" count="430" uniqueCount="204">
  <si>
    <t>Tafla 7.1. Jarðeignaskipting 1540 og 1560</t>
  </si>
  <si>
    <t>Einkaeign</t>
  </si>
  <si>
    <t>Kirkjueign</t>
  </si>
  <si>
    <t>Konungseign</t>
  </si>
  <si>
    <t>Tafla 7.2. Jarðeignaskipting 1703: Samanburður við rannsókn Björns Lárussonar</t>
  </si>
  <si>
    <t xml:space="preserve">Rannsókn </t>
  </si>
  <si>
    <t>Björn Lárusson</t>
  </si>
  <si>
    <t>Mismunur</t>
  </si>
  <si>
    <t>%</t>
  </si>
  <si>
    <t>hundruð</t>
  </si>
  <si>
    <t>Samtals</t>
  </si>
  <si>
    <t>Eignir biskupsstóla</t>
  </si>
  <si>
    <t xml:space="preserve">   Eignir Hólastóls</t>
  </si>
  <si>
    <t xml:space="preserve">   Eignir Skálholtsstóls</t>
  </si>
  <si>
    <t>Bændakirkja</t>
  </si>
  <si>
    <t>Konungur</t>
  </si>
  <si>
    <t>Lénskirkja</t>
  </si>
  <si>
    <t>Önnur eign</t>
  </si>
  <si>
    <t>Skálholtsstóll</t>
  </si>
  <si>
    <t>Hólastóll</t>
  </si>
  <si>
    <t>Vestmannaeyjasýsla</t>
  </si>
  <si>
    <t>Rangárvallasýsla</t>
  </si>
  <si>
    <t>Árnessýsla</t>
  </si>
  <si>
    <t>Gullbringusýsla</t>
  </si>
  <si>
    <t>Kjósarsýsla</t>
  </si>
  <si>
    <t>Borgarfjarðarsýsla</t>
  </si>
  <si>
    <t>Mýrasýsla</t>
  </si>
  <si>
    <t>Hnappadalssýsla</t>
  </si>
  <si>
    <t>Snæfellsnessýsla</t>
  </si>
  <si>
    <t>Dalasýsla</t>
  </si>
  <si>
    <t>Barðastrandarsýsla</t>
  </si>
  <si>
    <t>Ísafjarðarsýsla</t>
  </si>
  <si>
    <t>Strandasýsla</t>
  </si>
  <si>
    <t>Húnavatnssýsla</t>
  </si>
  <si>
    <t>Skagafjarðarsýsla</t>
  </si>
  <si>
    <t>Eyjafjarðarsýsla</t>
  </si>
  <si>
    <t>Þingeyjarsýsla</t>
  </si>
  <si>
    <t>Norður-Múlasýsla</t>
  </si>
  <si>
    <t>Mið-Múlasýsla</t>
  </si>
  <si>
    <t>Suður-Múlasýsla</t>
  </si>
  <si>
    <t>Austur-Skaftafellssýsla</t>
  </si>
  <si>
    <t>Vestur-Skaftafellssýsla</t>
  </si>
  <si>
    <t>–</t>
  </si>
  <si>
    <t>Tafla 7.4. Jarðeignir konungs 1703</t>
  </si>
  <si>
    <t>Dýrleiki hundruð</t>
  </si>
  <si>
    <t>Landskuld hundruð</t>
  </si>
  <si>
    <t>Alls</t>
  </si>
  <si>
    <t xml:space="preserve">   Klausturjarðir</t>
  </si>
  <si>
    <t>Kirkjubæjarklaustur</t>
  </si>
  <si>
    <t>Þykkvabæjarklaustur</t>
  </si>
  <si>
    <t>Bessastaðir/Viðey</t>
  </si>
  <si>
    <t>Stapaumboð</t>
  </si>
  <si>
    <t>Þingeyraklaustur</t>
  </si>
  <si>
    <t>Reynisstaðarklaustur</t>
  </si>
  <si>
    <t>Möðruvallaklaustur</t>
  </si>
  <si>
    <t>Munkaþverárklaustur</t>
  </si>
  <si>
    <t>Skriðuklaustur</t>
  </si>
  <si>
    <t xml:space="preserve">   Umboðsjarðir</t>
  </si>
  <si>
    <t>Vestmannaeyjar</t>
  </si>
  <si>
    <t>Grímsnes</t>
  </si>
  <si>
    <t>Borgarfjarðarjarðir</t>
  </si>
  <si>
    <t>Skógarstrandarjarðir</t>
  </si>
  <si>
    <t>Álftafjarðarjarðir</t>
  </si>
  <si>
    <t>Aðalvíkurjarðir</t>
  </si>
  <si>
    <t>Strandasýslujarðir</t>
  </si>
  <si>
    <t>Húnavatnssýslu- eða Miðfjarðarjarðir</t>
  </si>
  <si>
    <t>Vatnsdalsjarðir</t>
  </si>
  <si>
    <t xml:space="preserve">   Aðrar konungsjarðir</t>
  </si>
  <si>
    <t>Konungsjarðir utan umboða</t>
  </si>
  <si>
    <t>Ýmis lén og smáumboð</t>
  </si>
  <si>
    <t>Jarðir til uppihalds prests</t>
  </si>
  <si>
    <t>Kirkjueignir konungs í Gullbringusýslu</t>
  </si>
  <si>
    <t>Tafla 7.6. Jarðeignir Hólastóls 1703</t>
  </si>
  <si>
    <t>Hólastóll - Heimaumboð</t>
  </si>
  <si>
    <t>Hólastóll - Fljótaumboð</t>
  </si>
  <si>
    <t>Hólastóll - Kúluumboð</t>
  </si>
  <si>
    <t>Hólastóll - Urðaumboð</t>
  </si>
  <si>
    <t>Hólastóll - Miklagarðsumboð</t>
  </si>
  <si>
    <t>Hólastóll - Norðurumboð</t>
  </si>
  <si>
    <t>Tafla 7.5. Jarðeignir Skálholtsstóls 1703</t>
  </si>
  <si>
    <t>Tungnaumboð</t>
  </si>
  <si>
    <t>Hamraumboð</t>
  </si>
  <si>
    <t>Skammbeinsstaðaumboð</t>
  </si>
  <si>
    <t>Skeiðaumboð</t>
  </si>
  <si>
    <t>Hreppaumboð</t>
  </si>
  <si>
    <t>Flóaumboð</t>
  </si>
  <si>
    <t>Jarðir suður með sjó (Selvogur og Grindavík)</t>
  </si>
  <si>
    <t>Heynessumboð</t>
  </si>
  <si>
    <t>Jarðir fyrir vestan og austan</t>
  </si>
  <si>
    <t>Dýrleiki</t>
  </si>
  <si>
    <t>Tafla 7.9. Einkaeignir 1703</t>
  </si>
  <si>
    <t>Sýsla</t>
  </si>
  <si>
    <t>Hlutfall einka-eignar, %</t>
  </si>
  <si>
    <t>N-Múlasýsla</t>
  </si>
  <si>
    <t>S-Múlasýsla</t>
  </si>
  <si>
    <t>A-Skaftafellssýsla</t>
  </si>
  <si>
    <t>V-Skaftafellssýsla</t>
  </si>
  <si>
    <t>eignaskipting eftir verðmæti jarða</t>
  </si>
  <si>
    <t>Danmörk</t>
  </si>
  <si>
    <t>Finnland</t>
  </si>
  <si>
    <t>Noregur</t>
  </si>
  <si>
    <t>Svíþjóð</t>
  </si>
  <si>
    <t>Ísland</t>
  </si>
  <si>
    <t>1682/83</t>
  </si>
  <si>
    <t>…</t>
  </si>
  <si>
    <t xml:space="preserve">Samtals </t>
  </si>
  <si>
    <r>
      <t>Einkaeign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</si>
  <si>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Kirkjueign</t>
    </r>
    <r>
      <rPr>
        <vertAlign val="superscript"/>
        <sz val="11"/>
        <color theme="1"/>
        <rFont val="Aptos Narrow"/>
        <family val="2"/>
        <scheme val="minor"/>
      </rPr>
      <t>5</t>
    </r>
  </si>
  <si>
    <t>Eigendur</t>
  </si>
  <si>
    <t>fjöldi</t>
  </si>
  <si>
    <t>hlutfall (%)</t>
  </si>
  <si>
    <t>Hundruð</t>
  </si>
  <si>
    <t>Meðaleign (hdr.)</t>
  </si>
  <si>
    <t>1-10 hdr</t>
  </si>
  <si>
    <t>361 hdr.+</t>
  </si>
  <si>
    <t>Tafla 7.12. Dreifing einkaeignar 1703: Skipting eftir tíundarhlutum</t>
  </si>
  <si>
    <t>Tíundar-</t>
  </si>
  <si>
    <t>Heimili</t>
  </si>
  <si>
    <t>Eign</t>
  </si>
  <si>
    <t>Hlutfall</t>
  </si>
  <si>
    <t>hlutar</t>
  </si>
  <si>
    <t>1-5%</t>
  </si>
  <si>
    <t>51-100%</t>
  </si>
  <si>
    <t>1-10%</t>
  </si>
  <si>
    <t>10-20%</t>
  </si>
  <si>
    <t>20-30%</t>
  </si>
  <si>
    <t>30-40%</t>
  </si>
  <si>
    <t>40-50%</t>
  </si>
  <si>
    <t>50-60%</t>
  </si>
  <si>
    <t>60-70%</t>
  </si>
  <si>
    <t>70-80%</t>
  </si>
  <si>
    <t>80-90%</t>
  </si>
  <si>
    <t>90-100%</t>
  </si>
  <si>
    <t>Tala jarða</t>
  </si>
  <si>
    <t>}</t>
  </si>
  <si>
    <t xml:space="preserve">   Tala jarða</t>
  </si>
  <si>
    <t xml:space="preserve">   Dýrleiki jarða</t>
  </si>
  <si>
    <t>Tafla 7.3. Jarðeignaskipting eftir sýslum 1703</t>
  </si>
  <si>
    <t>Tafla 7.7. Bændakirkjur 1703</t>
  </si>
  <si>
    <t>Leigukúgildi fjöldi</t>
  </si>
  <si>
    <t>Jarðir fjöldi</t>
  </si>
  <si>
    <t>Kúgildaleiga hundruð</t>
  </si>
  <si>
    <r>
      <t>Kvaðir</t>
    </r>
    <r>
      <rPr>
        <vertAlign val="superscript"/>
        <sz val="9"/>
        <color rgb="FF000000"/>
        <rFont val="Calibri"/>
        <family val="2"/>
      </rPr>
      <t>1</t>
    </r>
    <r>
      <rPr>
        <sz val="9"/>
        <color rgb="FF000000"/>
        <rFont val="Calibri"/>
        <family val="2"/>
      </rPr>
      <t xml:space="preserve"> hundruð</t>
    </r>
  </si>
  <si>
    <r>
      <t>Álögur alls</t>
    </r>
    <r>
      <rPr>
        <vertAlign val="superscript"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 xml:space="preserve"> hundruð</t>
    </r>
  </si>
  <si>
    <t>Landskuld %</t>
  </si>
  <si>
    <t>Álögur alls %</t>
  </si>
  <si>
    <r>
      <t>Bændur/sjálseignarbændur</t>
    </r>
    <r>
      <rPr>
        <vertAlign val="superscript"/>
        <sz val="11"/>
        <color theme="1"/>
        <rFont val="Aptos Narrow"/>
        <family val="2"/>
        <scheme val="minor"/>
      </rPr>
      <t>3</t>
    </r>
  </si>
  <si>
    <r>
      <t>Aðalsmenn /stórjarðeigendur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</si>
  <si>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Borgarar/millistétt</t>
    </r>
    <r>
      <rPr>
        <vertAlign val="superscript"/>
        <sz val="11"/>
        <color theme="1"/>
        <rFont val="Aptos Narrow"/>
        <family val="2"/>
        <scheme val="minor"/>
      </rPr>
      <t>4</t>
    </r>
  </si>
  <si>
    <t>Tafla 7.10. Eignarhald á jörðum á Norðurlöndum um 1700</t>
  </si>
  <si>
    <t>Fátækir stúdentar Hólastiftis</t>
  </si>
  <si>
    <t>Ríkasta 1%</t>
  </si>
  <si>
    <t>11-20%</t>
  </si>
  <si>
    <t>21-30%</t>
  </si>
  <si>
    <t>31-40%</t>
  </si>
  <si>
    <t>41-50%</t>
  </si>
  <si>
    <t>51-60%</t>
  </si>
  <si>
    <t>61-70%</t>
  </si>
  <si>
    <t>71-80%</t>
  </si>
  <si>
    <t>81-90%</t>
  </si>
  <si>
    <t>91-100%</t>
  </si>
  <si>
    <r>
      <t>Önnur eign</t>
    </r>
    <r>
      <rPr>
        <vertAlign val="superscript"/>
        <sz val="12"/>
        <color rgb="FF000000"/>
        <rFont val="Calibri"/>
        <family val="2"/>
      </rPr>
      <t>1</t>
    </r>
  </si>
  <si>
    <r>
      <t>Jarðir í sjálfsábúð</t>
    </r>
    <r>
      <rPr>
        <b/>
        <vertAlign val="superscript"/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(%)</t>
    </r>
  </si>
  <si>
    <t>Tafla 7.8. Lénskirkjur 1703</t>
  </si>
  <si>
    <t>Kirkjur fjöldi</t>
  </si>
  <si>
    <r>
      <t>Kirkjur</t>
    </r>
    <r>
      <rPr>
        <vertAlign val="superscript"/>
        <sz val="12"/>
        <color theme="1"/>
        <rFont val="Calibri"/>
        <family val="2"/>
      </rPr>
      <t>1</t>
    </r>
    <r>
      <rPr>
        <sz val="12"/>
        <color theme="1"/>
        <rFont val="Calibri"/>
        <family val="2"/>
      </rPr>
      <t xml:space="preserve"> fjöldi</t>
    </r>
  </si>
  <si>
    <r>
      <t>Jarðir</t>
    </r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 xml:space="preserve">  fjöldi</t>
    </r>
  </si>
  <si>
    <t xml:space="preserve">   fjöldi jarða</t>
  </si>
  <si>
    <t>Fjöldi</t>
  </si>
  <si>
    <t>Jarðarhdr. á hvert kúgildi</t>
  </si>
  <si>
    <t>Skýring: Engar jarðir vou í einkaeign í Vestmannaeyjum.</t>
  </si>
  <si>
    <t>2) Fjöldi jarða  sem tilheyrðu bændakirkju.</t>
  </si>
  <si>
    <r>
      <t>Jarðir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fjöldi</t>
    </r>
  </si>
  <si>
    <t>Skýring: 1) Heimajörð lénskirkju og jarðir undir henni.</t>
  </si>
  <si>
    <t>Bjarnanesumboð</t>
  </si>
  <si>
    <t>Myndrit 7.2. Lorenz-bogar fyrir dreifingu eigna á Íslandi 1703</t>
  </si>
  <si>
    <t>Tafla 7.11. Skipting jarðeigna í einkaeign eftir stærð 1703</t>
  </si>
  <si>
    <r>
      <t>Konungseign</t>
    </r>
    <r>
      <rPr>
        <vertAlign val="superscript"/>
        <sz val="11"/>
        <color theme="1"/>
        <rFont val="Aptos Narrow"/>
        <family val="2"/>
        <scheme val="minor"/>
      </rPr>
      <t>5</t>
    </r>
  </si>
  <si>
    <t>Meðaltal á jörð í leiguábúð</t>
  </si>
  <si>
    <r>
      <t>Kvaðir</t>
    </r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hundruð</t>
    </r>
  </si>
  <si>
    <t>¼</t>
  </si>
  <si>
    <t>Lögbýli í leiguábúð hundruð</t>
  </si>
  <si>
    <t>Lögbýli í leiguábúð fjöldi</t>
  </si>
  <si>
    <r>
      <t>Kvaðir</t>
    </r>
    <r>
      <rPr>
        <vertAlign val="superscript"/>
        <sz val="12"/>
        <color rgb="FF000000"/>
        <rFont val="Calibri"/>
        <family val="2"/>
      </rPr>
      <t>3</t>
    </r>
    <r>
      <rPr>
        <sz val="12"/>
        <color rgb="FF000000"/>
        <rFont val="Calibri"/>
        <family val="2"/>
      </rPr>
      <t xml:space="preserve">  hundruð</t>
    </r>
  </si>
  <si>
    <r>
      <t>–</t>
    </r>
    <r>
      <rPr>
        <sz val="11"/>
        <color theme="1"/>
        <rFont val="Aptos Narrow"/>
        <family val="2"/>
      </rPr>
      <t>–</t>
    </r>
  </si>
  <si>
    <t xml:space="preserve"> </t>
  </si>
  <si>
    <t>Hlutfall af jarðardýrleika (%)</t>
  </si>
  <si>
    <t>Meðaltal á jörð, hundruð</t>
  </si>
  <si>
    <r>
      <t>Kvaðir</t>
    </r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 xml:space="preserve"> hundruð</t>
    </r>
  </si>
  <si>
    <r>
      <t xml:space="preserve">    Allar eignir</t>
    </r>
    <r>
      <rPr>
        <vertAlign val="superscript"/>
        <sz val="11"/>
        <color theme="1"/>
        <rFont val="Calibri"/>
        <family val="2"/>
      </rPr>
      <t>1</t>
    </r>
  </si>
  <si>
    <r>
      <t>Jarðeignir</t>
    </r>
    <r>
      <rPr>
        <vertAlign val="superscript"/>
        <sz val="11"/>
        <color theme="1"/>
        <rFont val="Calibri"/>
        <family val="2"/>
      </rPr>
      <t>2</t>
    </r>
  </si>
  <si>
    <t xml:space="preserve">   Eign lénskirkna</t>
  </si>
  <si>
    <t>Eign bændakirkna</t>
  </si>
  <si>
    <t xml:space="preserve">   hlutfallsleg skipting (%)</t>
  </si>
  <si>
    <t xml:space="preserve">   Hlutfallsleg skipting eftir dýrleika jarða ( %)</t>
  </si>
  <si>
    <t>Jarðir   fjöldi</t>
  </si>
  <si>
    <t>Skýringar: 1) Fjöldi kirkna (stofnana); kirkjan átti sjaldan  heimajörðina og þá lítinn hluta hennar.</t>
  </si>
  <si>
    <t>Heimild: GUS-1703</t>
  </si>
  <si>
    <t>11-20 hdr.</t>
  </si>
  <si>
    <t>21-40 hdr.</t>
  </si>
  <si>
    <t>41-60 hdr.</t>
  </si>
  <si>
    <t>61-120 hdr.</t>
  </si>
  <si>
    <t>121-240 hdr.</t>
  </si>
  <si>
    <t>241-360 hdr.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</si>
</sst>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vertAlign val="superscript"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theme="1"/>
      <name val="Palatino Linotype"/>
      <family val="1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vertAlign val="superscript"/>
      <sz val="9"/>
      <color rgb="FF000000"/>
      <name val="Calibri"/>
      <family val="2"/>
    </font>
    <font>
      <b/>
      <sz val="12"/>
      <color theme="1"/>
      <name val="Palatino Linotype"/>
      <family val="1"/>
    </font>
    <font>
      <vertAlign val="superscript"/>
      <sz val="12"/>
      <color rgb="FF000000"/>
      <name val="Calibri"/>
      <family val="2"/>
    </font>
    <font>
      <b/>
      <vertAlign val="superscript"/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2"/>
      <color rgb="FF000000"/>
      <name val="Aptos"/>
      <family val="2"/>
    </font>
    <font>
      <vertAlign val="superscript"/>
      <sz val="12"/>
      <color theme="1"/>
      <name val="Calibri"/>
      <family val="2"/>
    </font>
    <font>
      <sz val="12"/>
      <color rgb="FF000000"/>
      <name val="Symbol"/>
      <family val="1"/>
      <charset val="2"/>
    </font>
    <font>
      <b/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3" fontId="1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3" fontId="1" fillId="0" borderId="6" xfId="0" applyNumberFormat="1" applyFont="1" applyBorder="1" applyAlignment="1">
      <alignment horizontal="right" wrapText="1"/>
    </xf>
    <xf numFmtId="0" fontId="2" fillId="2" borderId="7" xfId="0" applyFont="1" applyFill="1" applyBorder="1"/>
    <xf numFmtId="3" fontId="2" fillId="0" borderId="7" xfId="0" applyNumberFormat="1" applyFont="1" applyBorder="1"/>
    <xf numFmtId="1" fontId="2" fillId="0" borderId="7" xfId="0" applyNumberFormat="1" applyFont="1" applyBorder="1"/>
    <xf numFmtId="0" fontId="2" fillId="2" borderId="3" xfId="0" applyFont="1" applyFill="1" applyBorder="1"/>
    <xf numFmtId="0" fontId="1" fillId="0" borderId="4" xfId="0" applyFont="1" applyBorder="1"/>
    <xf numFmtId="3" fontId="1" fillId="0" borderId="4" xfId="0" applyNumberFormat="1" applyFont="1" applyBorder="1"/>
    <xf numFmtId="0" fontId="2" fillId="0" borderId="7" xfId="0" applyFont="1" applyBorder="1"/>
    <xf numFmtId="0" fontId="2" fillId="0" borderId="8" xfId="0" applyFont="1" applyBorder="1"/>
    <xf numFmtId="3" fontId="1" fillId="0" borderId="9" xfId="0" applyNumberFormat="1" applyFont="1" applyBorder="1" applyAlignment="1">
      <alignment vertical="center"/>
    </xf>
    <xf numFmtId="3" fontId="2" fillId="0" borderId="5" xfId="0" applyNumberFormat="1" applyFont="1" applyBorder="1"/>
    <xf numFmtId="0" fontId="2" fillId="0" borderId="0" xfId="0" applyFont="1" applyAlignment="1">
      <alignment horizontal="left"/>
    </xf>
    <xf numFmtId="0" fontId="4" fillId="0" borderId="1" xfId="0" applyFont="1" applyBorder="1"/>
    <xf numFmtId="3" fontId="2" fillId="0" borderId="1" xfId="0" applyNumberFormat="1" applyFont="1" applyBorder="1"/>
    <xf numFmtId="3" fontId="4" fillId="0" borderId="5" xfId="0" applyNumberFormat="1" applyFont="1" applyBorder="1"/>
    <xf numFmtId="3" fontId="5" fillId="0" borderId="10" xfId="0" applyNumberFormat="1" applyFont="1" applyBorder="1"/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165" fontId="4" fillId="0" borderId="0" xfId="0" applyNumberFormat="1" applyFont="1"/>
    <xf numFmtId="0" fontId="3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5" fontId="3" fillId="0" borderId="0" xfId="0" applyNumberFormat="1" applyFont="1"/>
    <xf numFmtId="3" fontId="3" fillId="0" borderId="1" xfId="0" applyNumberFormat="1" applyFont="1" applyBorder="1"/>
    <xf numFmtId="165" fontId="3" fillId="0" borderId="1" xfId="0" applyNumberFormat="1" applyFont="1" applyBorder="1"/>
    <xf numFmtId="0" fontId="0" fillId="0" borderId="1" xfId="0" applyBorder="1"/>
    <xf numFmtId="0" fontId="7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1" xfId="0" applyNumberFormat="1" applyBorder="1"/>
    <xf numFmtId="0" fontId="1" fillId="0" borderId="3" xfId="0" applyFont="1" applyBorder="1" applyAlignment="1">
      <alignment vertical="top"/>
    </xf>
    <xf numFmtId="16" fontId="2" fillId="0" borderId="7" xfId="0" quotePrefix="1" applyNumberFormat="1" applyFont="1" applyBorder="1"/>
    <xf numFmtId="0" fontId="2" fillId="0" borderId="3" xfId="0" quotePrefix="1" applyFont="1" applyBorder="1"/>
    <xf numFmtId="0" fontId="2" fillId="0" borderId="4" xfId="0" quotePrefix="1" applyFont="1" applyBorder="1"/>
    <xf numFmtId="3" fontId="2" fillId="0" borderId="4" xfId="0" applyNumberFormat="1" applyFont="1" applyBorder="1"/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right"/>
    </xf>
    <xf numFmtId="0" fontId="9" fillId="0" borderId="1" xfId="0" applyFont="1" applyBorder="1"/>
    <xf numFmtId="1" fontId="9" fillId="0" borderId="0" xfId="0" applyNumberFormat="1" applyFont="1"/>
    <xf numFmtId="1" fontId="9" fillId="0" borderId="12" xfId="0" applyNumberFormat="1" applyFont="1" applyBorder="1"/>
    <xf numFmtId="3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1" xfId="0" applyNumberFormat="1" applyFont="1" applyBorder="1"/>
    <xf numFmtId="0" fontId="10" fillId="0" borderId="0" xfId="0" applyFont="1"/>
    <xf numFmtId="3" fontId="1" fillId="0" borderId="0" xfId="0" applyNumberFormat="1" applyFont="1"/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64" fontId="1" fillId="0" borderId="0" xfId="0" applyNumberFormat="1" applyFont="1"/>
    <xf numFmtId="1" fontId="2" fillId="0" borderId="1" xfId="0" applyNumberFormat="1" applyFont="1" applyBorder="1"/>
    <xf numFmtId="3" fontId="2" fillId="0" borderId="1" xfId="0" applyNumberFormat="1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right" wrapText="1"/>
    </xf>
    <xf numFmtId="3" fontId="12" fillId="0" borderId="11" xfId="0" applyNumberFormat="1" applyFont="1" applyBorder="1"/>
    <xf numFmtId="3" fontId="4" fillId="0" borderId="1" xfId="0" applyNumberFormat="1" applyFont="1" applyBorder="1"/>
    <xf numFmtId="0" fontId="8" fillId="0" borderId="3" xfId="0" applyFont="1" applyBorder="1"/>
    <xf numFmtId="3" fontId="2" fillId="0" borderId="3" xfId="0" applyNumberFormat="1" applyFont="1" applyBorder="1"/>
    <xf numFmtId="0" fontId="1" fillId="0" borderId="7" xfId="0" applyFont="1" applyBorder="1"/>
    <xf numFmtId="3" fontId="1" fillId="0" borderId="7" xfId="0" applyNumberFormat="1" applyFont="1" applyBorder="1"/>
    <xf numFmtId="0" fontId="2" fillId="0" borderId="4" xfId="0" applyFont="1" applyBorder="1"/>
    <xf numFmtId="0" fontId="2" fillId="0" borderId="5" xfId="0" applyFont="1" applyBorder="1"/>
    <xf numFmtId="3" fontId="8" fillId="0" borderId="3" xfId="0" applyNumberFormat="1" applyFont="1" applyBorder="1"/>
    <xf numFmtId="0" fontId="13" fillId="0" borderId="7" xfId="0" applyFont="1" applyBorder="1"/>
    <xf numFmtId="0" fontId="14" fillId="0" borderId="0" xfId="0" applyFont="1"/>
    <xf numFmtId="3" fontId="14" fillId="0" borderId="0" xfId="0" applyNumberFormat="1" applyFont="1"/>
    <xf numFmtId="165" fontId="14" fillId="0" borderId="0" xfId="0" applyNumberFormat="1" applyFont="1"/>
    <xf numFmtId="0" fontId="0" fillId="0" borderId="0" xfId="0" applyAlignment="1">
      <alignment wrapText="1"/>
    </xf>
    <xf numFmtId="1" fontId="10" fillId="0" borderId="0" xfId="0" applyNumberFormat="1" applyFont="1"/>
    <xf numFmtId="0" fontId="13" fillId="0" borderId="0" xfId="0" applyFont="1"/>
    <xf numFmtId="3" fontId="13" fillId="0" borderId="0" xfId="0" applyNumberFormat="1" applyFont="1"/>
    <xf numFmtId="3" fontId="1" fillId="0" borderId="13" xfId="0" applyNumberFormat="1" applyFont="1" applyBorder="1"/>
    <xf numFmtId="1" fontId="16" fillId="0" borderId="0" xfId="0" applyNumberFormat="1" applyFont="1"/>
    <xf numFmtId="3" fontId="2" fillId="0" borderId="8" xfId="0" applyNumberFormat="1" applyFont="1" applyBorder="1"/>
    <xf numFmtId="0" fontId="1" fillId="0" borderId="5" xfId="0" applyFont="1" applyBorder="1"/>
    <xf numFmtId="164" fontId="7" fillId="0" borderId="0" xfId="0" applyNumberFormat="1" applyFont="1"/>
    <xf numFmtId="0" fontId="1" fillId="0" borderId="14" xfId="0" applyFont="1" applyBorder="1"/>
    <xf numFmtId="0" fontId="7" fillId="0" borderId="11" xfId="0" applyFont="1" applyBorder="1"/>
    <xf numFmtId="164" fontId="7" fillId="0" borderId="11" xfId="0" applyNumberFormat="1" applyFont="1" applyBorder="1"/>
    <xf numFmtId="164" fontId="10" fillId="0" borderId="0" xfId="0" applyNumberFormat="1" applyFont="1"/>
    <xf numFmtId="0" fontId="8" fillId="0" borderId="1" xfId="0" applyFont="1" applyBorder="1" applyAlignment="1">
      <alignment horizontal="right" wrapText="1"/>
    </xf>
    <xf numFmtId="0" fontId="19" fillId="0" borderId="0" xfId="0" applyFont="1"/>
    <xf numFmtId="0" fontId="20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/>
    </xf>
    <xf numFmtId="2" fontId="0" fillId="0" borderId="0" xfId="0" applyNumberFormat="1"/>
    <xf numFmtId="165" fontId="1" fillId="0" borderId="0" xfId="0" applyNumberFormat="1" applyFont="1"/>
    <xf numFmtId="165" fontId="2" fillId="0" borderId="0" xfId="0" applyNumberFormat="1" applyFont="1"/>
    <xf numFmtId="165" fontId="0" fillId="0" borderId="0" xfId="0" applyNumberFormat="1" applyAlignment="1">
      <alignment horizontal="right"/>
    </xf>
    <xf numFmtId="165" fontId="10" fillId="0" borderId="0" xfId="0" applyNumberFormat="1" applyFont="1"/>
    <xf numFmtId="4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/>
    <xf numFmtId="165" fontId="4" fillId="0" borderId="1" xfId="0" applyNumberFormat="1" applyFont="1" applyBorder="1"/>
    <xf numFmtId="3" fontId="12" fillId="0" borderId="0" xfId="0" applyNumberFormat="1" applyFont="1"/>
    <xf numFmtId="164" fontId="12" fillId="0" borderId="0" xfId="0" applyNumberFormat="1" applyFont="1"/>
    <xf numFmtId="3" fontId="22" fillId="0" borderId="7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3" fontId="23" fillId="0" borderId="0" xfId="0" applyNumberFormat="1" applyFont="1"/>
    <xf numFmtId="165" fontId="25" fillId="0" borderId="0" xfId="0" applyNumberFormat="1" applyFont="1"/>
    <xf numFmtId="3" fontId="26" fillId="0" borderId="0" xfId="0" applyNumberFormat="1" applyFont="1" applyAlignment="1">
      <alignment horizontal="right"/>
    </xf>
    <xf numFmtId="3" fontId="27" fillId="0" borderId="1" xfId="0" applyNumberFormat="1" applyFont="1" applyBorder="1" applyAlignment="1">
      <alignment horizontal="right" wrapText="1"/>
    </xf>
    <xf numFmtId="3" fontId="28" fillId="0" borderId="0" xfId="0" applyNumberFormat="1" applyFont="1"/>
    <xf numFmtId="3" fontId="29" fillId="0" borderId="0" xfId="0" applyNumberFormat="1" applyFont="1"/>
    <xf numFmtId="0" fontId="4" fillId="0" borderId="11" xfId="0" applyFont="1" applyBorder="1"/>
    <xf numFmtId="2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30" fillId="0" borderId="0" xfId="0" applyFont="1" applyAlignment="1">
      <alignment horizontal="right"/>
    </xf>
    <xf numFmtId="0" fontId="30" fillId="0" borderId="1" xfId="0" applyFont="1" applyBorder="1" applyAlignment="1">
      <alignment horizontal="right"/>
    </xf>
    <xf numFmtId="0" fontId="31" fillId="0" borderId="0" xfId="0" applyFont="1" applyAlignment="1">
      <alignment horizontal="right"/>
    </xf>
    <xf numFmtId="165" fontId="0" fillId="0" borderId="0" xfId="0" applyNumberFormat="1"/>
    <xf numFmtId="165" fontId="12" fillId="0" borderId="1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5" fontId="2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1"/>
              <a:t>Myndrit 7.1. Landskuld og heildarálögur á  jörðum í einkaeign</a:t>
            </a:r>
          </a:p>
          <a:p>
            <a:pPr>
              <a:defRPr/>
            </a:pPr>
            <a:r>
              <a:rPr lang="is-IS"/>
              <a:t>hlutfall af dýrleika jarða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landskuld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'Mynd 7.1'!$A$5:$A$26</c:f>
              <c:strCache>
                <c:ptCount val="22"/>
                <c:pt idx="0">
                  <c:v>Samtals</c:v>
                </c:pt>
                <c:pt idx="1">
                  <c:v>Rangárvallasýsla</c:v>
                </c:pt>
                <c:pt idx="2">
                  <c:v>Árnessýsla</c:v>
                </c:pt>
                <c:pt idx="3">
                  <c:v>Gullbringusýsla</c:v>
                </c:pt>
                <c:pt idx="4">
                  <c:v>Kjósarsýsla</c:v>
                </c:pt>
                <c:pt idx="5">
                  <c:v>Borgarfjarðarsýsla</c:v>
                </c:pt>
                <c:pt idx="6">
                  <c:v>Mýrasýsla</c:v>
                </c:pt>
                <c:pt idx="7">
                  <c:v>Hnappadalssýsla</c:v>
                </c:pt>
                <c:pt idx="8">
                  <c:v>Snæfellsnessýsla</c:v>
                </c:pt>
                <c:pt idx="9">
                  <c:v>Dalasýsla</c:v>
                </c:pt>
                <c:pt idx="10">
                  <c:v>Barðastrandarsýsla</c:v>
                </c:pt>
                <c:pt idx="11">
                  <c:v>Ísafjarðarsýsla</c:v>
                </c:pt>
                <c:pt idx="12">
                  <c:v>Strandasýsla</c:v>
                </c:pt>
                <c:pt idx="13">
                  <c:v>Húnavatnssýsla</c:v>
                </c:pt>
                <c:pt idx="14">
                  <c:v>Skagafjarðarsýsla</c:v>
                </c:pt>
                <c:pt idx="15">
                  <c:v>Eyjafjarðarsýsla</c:v>
                </c:pt>
                <c:pt idx="16">
                  <c:v>Þingeyjarsýsla</c:v>
                </c:pt>
                <c:pt idx="17">
                  <c:v>N-Múlasýsla</c:v>
                </c:pt>
                <c:pt idx="18">
                  <c:v>Mið-Múlasýsla</c:v>
                </c:pt>
                <c:pt idx="19">
                  <c:v>S-Múlasýsla</c:v>
                </c:pt>
                <c:pt idx="20">
                  <c:v>A-Skaftafellssýsla</c:v>
                </c:pt>
                <c:pt idx="21">
                  <c:v>V-Skaftafellssýsla</c:v>
                </c:pt>
              </c:strCache>
            </c:strRef>
          </c:cat>
          <c:val>
            <c:numRef>
              <c:f>'Mynd 7.1'!$F$5:$F$26</c:f>
              <c:numCache>
                <c:formatCode>0.0</c:formatCode>
                <c:ptCount val="22"/>
                <c:pt idx="0">
                  <c:v>5.0225472720900726</c:v>
                </c:pt>
                <c:pt idx="1">
                  <c:v>4.9779341603053435</c:v>
                </c:pt>
                <c:pt idx="2">
                  <c:v>4.5198985213848246</c:v>
                </c:pt>
                <c:pt idx="3">
                  <c:v>6.2674964936886388</c:v>
                </c:pt>
                <c:pt idx="4">
                  <c:v>4.532929181592726</c:v>
                </c:pt>
                <c:pt idx="5">
                  <c:v>4.4742980921436315</c:v>
                </c:pt>
                <c:pt idx="6">
                  <c:v>4.4582269244801163</c:v>
                </c:pt>
                <c:pt idx="7">
                  <c:v>4.4327836081959022</c:v>
                </c:pt>
                <c:pt idx="8">
                  <c:v>5.7674346201743463</c:v>
                </c:pt>
                <c:pt idx="9">
                  <c:v>5.0978664954687289</c:v>
                </c:pt>
                <c:pt idx="10">
                  <c:v>5.3852602471487918</c:v>
                </c:pt>
                <c:pt idx="11">
                  <c:v>4.8763094573396071</c:v>
                </c:pt>
                <c:pt idx="12">
                  <c:v>4.4343042428775421</c:v>
                </c:pt>
                <c:pt idx="13">
                  <c:v>4.5335919590901081</c:v>
                </c:pt>
                <c:pt idx="14">
                  <c:v>4.4706448508180934</c:v>
                </c:pt>
                <c:pt idx="15">
                  <c:v>4.1870174020748969</c:v>
                </c:pt>
                <c:pt idx="16">
                  <c:v>4.7676482005212666</c:v>
                </c:pt>
                <c:pt idx="17">
                  <c:v>7.6806599832915614</c:v>
                </c:pt>
                <c:pt idx="18">
                  <c:v>7.4592310930195733</c:v>
                </c:pt>
                <c:pt idx="19">
                  <c:v>7.9469674483031563</c:v>
                </c:pt>
                <c:pt idx="20">
                  <c:v>7.5877386520754282</c:v>
                </c:pt>
                <c:pt idx="21">
                  <c:v>8.5238997778837735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3-49AC-8D6F-B291EAD7A43D}"/>
            </c:ext>
          </c:extLst>
        </c:ser>
        <c:ser>
          <c:idx val="1"/>
          <c:order val="1"/>
          <c:tx>
            <c:v>álögur alls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'Mynd 7.1'!$A$5:$A$26</c:f>
              <c:strCache>
                <c:ptCount val="22"/>
                <c:pt idx="0">
                  <c:v>Samtals</c:v>
                </c:pt>
                <c:pt idx="1">
                  <c:v>Rangárvallasýsla</c:v>
                </c:pt>
                <c:pt idx="2">
                  <c:v>Árnessýsla</c:v>
                </c:pt>
                <c:pt idx="3">
                  <c:v>Gullbringusýsla</c:v>
                </c:pt>
                <c:pt idx="4">
                  <c:v>Kjósarsýsla</c:v>
                </c:pt>
                <c:pt idx="5">
                  <c:v>Borgarfjarðarsýsla</c:v>
                </c:pt>
                <c:pt idx="6">
                  <c:v>Mýrasýsla</c:v>
                </c:pt>
                <c:pt idx="7">
                  <c:v>Hnappadalssýsla</c:v>
                </c:pt>
                <c:pt idx="8">
                  <c:v>Snæfellsnessýsla</c:v>
                </c:pt>
                <c:pt idx="9">
                  <c:v>Dalasýsla</c:v>
                </c:pt>
                <c:pt idx="10">
                  <c:v>Barðastrandarsýsla</c:v>
                </c:pt>
                <c:pt idx="11">
                  <c:v>Ísafjarðarsýsla</c:v>
                </c:pt>
                <c:pt idx="12">
                  <c:v>Strandasýsla</c:v>
                </c:pt>
                <c:pt idx="13">
                  <c:v>Húnavatnssýsla</c:v>
                </c:pt>
                <c:pt idx="14">
                  <c:v>Skagafjarðarsýsla</c:v>
                </c:pt>
                <c:pt idx="15">
                  <c:v>Eyjafjarðarsýsla</c:v>
                </c:pt>
                <c:pt idx="16">
                  <c:v>Þingeyjarsýsla</c:v>
                </c:pt>
                <c:pt idx="17">
                  <c:v>N-Múlasýsla</c:v>
                </c:pt>
                <c:pt idx="18">
                  <c:v>Mið-Múlasýsla</c:v>
                </c:pt>
                <c:pt idx="19">
                  <c:v>S-Múlasýsla</c:v>
                </c:pt>
                <c:pt idx="20">
                  <c:v>A-Skaftafellssýsla</c:v>
                </c:pt>
                <c:pt idx="21">
                  <c:v>V-Skaftafellssýsla</c:v>
                </c:pt>
              </c:strCache>
            </c:strRef>
          </c:cat>
          <c:val>
            <c:numRef>
              <c:f>'Mynd 7.1'!$G$5:$G$26</c:f>
              <c:numCache>
                <c:formatCode>0.0</c:formatCode>
                <c:ptCount val="22"/>
                <c:pt idx="0">
                  <c:v>8.4089060967524283</c:v>
                </c:pt>
                <c:pt idx="1">
                  <c:v>8.1983540076335881</c:v>
                </c:pt>
                <c:pt idx="2">
                  <c:v>8.2138738692565934</c:v>
                </c:pt>
                <c:pt idx="3">
                  <c:v>7.9147615708274888</c:v>
                </c:pt>
                <c:pt idx="4">
                  <c:v>7.8396252411132554</c:v>
                </c:pt>
                <c:pt idx="5">
                  <c:v>8.9350579021911205</c:v>
                </c:pt>
                <c:pt idx="6">
                  <c:v>8.6234038672017501</c:v>
                </c:pt>
                <c:pt idx="7">
                  <c:v>8.9055472263868065</c:v>
                </c:pt>
                <c:pt idx="8">
                  <c:v>10.170298879202988</c:v>
                </c:pt>
                <c:pt idx="9">
                  <c:v>9.8454241876807167</c:v>
                </c:pt>
                <c:pt idx="10">
                  <c:v>10.627222619142124</c:v>
                </c:pt>
                <c:pt idx="11">
                  <c:v>9.0257825724743661</c:v>
                </c:pt>
                <c:pt idx="12">
                  <c:v>8.6844062351261311</c:v>
                </c:pt>
                <c:pt idx="13">
                  <c:v>7.9016046552636219</c:v>
                </c:pt>
                <c:pt idx="14">
                  <c:v>6.8694010513067285</c:v>
                </c:pt>
                <c:pt idx="15">
                  <c:v>6.1420056747806075</c:v>
                </c:pt>
                <c:pt idx="16">
                  <c:v>7.1410746963899516</c:v>
                </c:pt>
                <c:pt idx="17">
                  <c:v>9.9101921470342518</c:v>
                </c:pt>
                <c:pt idx="18">
                  <c:v>9.1406235684033135</c:v>
                </c:pt>
                <c:pt idx="19">
                  <c:v>9.6396886646218789</c:v>
                </c:pt>
                <c:pt idx="20">
                  <c:v>9.0121054334715982</c:v>
                </c:pt>
                <c:pt idx="21">
                  <c:v>12.20643920230885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3-49AC-8D6F-B291EAD7A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791391"/>
        <c:axId val="131792351"/>
      </c:barChart>
      <c:catAx>
        <c:axId val="13179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92351"/>
        <c:crosses val="autoZero"/>
        <c:auto val="1"/>
        <c:lblAlgn val="ctr"/>
        <c:lblOffset val="100"/>
        <c:noMultiLvlLbl val="0"/>
      </c:catAx>
      <c:valAx>
        <c:axId val="131792351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9139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>
                <a:solidFill>
                  <a:schemeClr val="tx1"/>
                </a:solidFill>
              </a:rPr>
              <a:t>Myndrit 7.2. Lorenz-bogar</a:t>
            </a:r>
            <a:r>
              <a:rPr lang="is-IS" b="1" baseline="0">
                <a:solidFill>
                  <a:schemeClr val="tx1"/>
                </a:solidFill>
              </a:rPr>
              <a:t> fyrir dreifingu eigna á Íslandi 1703</a:t>
            </a:r>
            <a:endParaRPr lang="is-I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Allar eignir</c:v>
          </c:tx>
          <c:spPr>
            <a:ln w="19050" cap="rnd">
              <a:solidFill>
                <a:schemeClr val="accent2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[2]Lorenz!$D$44:$D$53</c:f>
              <c:numCache>
                <c:formatCode>General</c:formatCode>
                <c:ptCount val="10"/>
                <c:pt idx="0">
                  <c:v>0.10000000000000002</c:v>
                </c:pt>
                <c:pt idx="1">
                  <c:v>0.20000000000000004</c:v>
                </c:pt>
                <c:pt idx="2">
                  <c:v>0.30000000000000004</c:v>
                </c:pt>
                <c:pt idx="3">
                  <c:v>0.40000000000000008</c:v>
                </c:pt>
                <c:pt idx="4">
                  <c:v>0.50000000000000011</c:v>
                </c:pt>
                <c:pt idx="5">
                  <c:v>0.60000000000000009</c:v>
                </c:pt>
                <c:pt idx="6">
                  <c:v>0.70000000000000007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[2]Lorenz!$F$44:$F$53</c:f>
              <c:numCache>
                <c:formatCode>General</c:formatCode>
                <c:ptCount val="10"/>
                <c:pt idx="0">
                  <c:v>0</c:v>
                </c:pt>
                <c:pt idx="1">
                  <c:v>4.3862303468898724E-3</c:v>
                </c:pt>
                <c:pt idx="2">
                  <c:v>1.8973471112422091E-2</c:v>
                </c:pt>
                <c:pt idx="3">
                  <c:v>4.3383540831598635E-2</c:v>
                </c:pt>
                <c:pt idx="4">
                  <c:v>7.8909670373385449E-2</c:v>
                </c:pt>
                <c:pt idx="5">
                  <c:v>0.1268718920069796</c:v>
                </c:pt>
                <c:pt idx="6">
                  <c:v>0.1932757372032845</c:v>
                </c:pt>
                <c:pt idx="7">
                  <c:v>0.28300659771574654</c:v>
                </c:pt>
                <c:pt idx="8">
                  <c:v>0.41439015098316972</c:v>
                </c:pt>
                <c:pt idx="9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4A-480F-9D25-E2D594362923}"/>
            </c:ext>
          </c:extLst>
        </c:ser>
        <c:ser>
          <c:idx val="3"/>
          <c:order val="1"/>
          <c:tx>
            <c:v>Jarðeignir</c:v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[2]Lorenz!$D$82:$D$91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[2]Lorenz!$F$83:$F$92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9.8587318694642496E-3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4A-480F-9D25-E2D594362923}"/>
            </c:ext>
          </c:extLst>
        </c:ser>
        <c:ser>
          <c:idx val="2"/>
          <c:order val="2"/>
          <c:tx>
            <c:v>Alger jöfnuður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[2]Landeigendur!$D$22:$D$32</c:f>
              <c:numCache>
                <c:formatCode>General</c:formatCode>
                <c:ptCount val="11"/>
                <c:pt idx="0">
                  <c:v>0</c:v>
                </c:pt>
                <c:pt idx="1">
                  <c:v>9.9821746880570411E-2</c:v>
                </c:pt>
                <c:pt idx="2">
                  <c:v>0.19964349376114082</c:v>
                </c:pt>
                <c:pt idx="3">
                  <c:v>0.29946524064171121</c:v>
                </c:pt>
                <c:pt idx="4">
                  <c:v>0.39928698752228164</c:v>
                </c:pt>
                <c:pt idx="5">
                  <c:v>0.49910873440285208</c:v>
                </c:pt>
                <c:pt idx="6">
                  <c:v>0.59893048128342252</c:v>
                </c:pt>
                <c:pt idx="7">
                  <c:v>0.69875222816399296</c:v>
                </c:pt>
                <c:pt idx="8">
                  <c:v>0.7985739750445634</c:v>
                </c:pt>
                <c:pt idx="9">
                  <c:v>0.89928698752228176</c:v>
                </c:pt>
                <c:pt idx="10">
                  <c:v>1</c:v>
                </c:pt>
              </c:numCache>
            </c:numRef>
          </c:xVal>
          <c:yVal>
            <c:numRef>
              <c:f>[2]Landeigendur!$D$22:$D$32</c:f>
              <c:numCache>
                <c:formatCode>General</c:formatCode>
                <c:ptCount val="11"/>
                <c:pt idx="0">
                  <c:v>0</c:v>
                </c:pt>
                <c:pt idx="1">
                  <c:v>9.9821746880570411E-2</c:v>
                </c:pt>
                <c:pt idx="2">
                  <c:v>0.19964349376114082</c:v>
                </c:pt>
                <c:pt idx="3">
                  <c:v>0.29946524064171121</c:v>
                </c:pt>
                <c:pt idx="4">
                  <c:v>0.39928698752228164</c:v>
                </c:pt>
                <c:pt idx="5">
                  <c:v>0.49910873440285208</c:v>
                </c:pt>
                <c:pt idx="6">
                  <c:v>0.59893048128342252</c:v>
                </c:pt>
                <c:pt idx="7">
                  <c:v>0.69875222816399296</c:v>
                </c:pt>
                <c:pt idx="8">
                  <c:v>0.7985739750445634</c:v>
                </c:pt>
                <c:pt idx="9">
                  <c:v>0.89928698752228176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4A-480F-9D25-E2D59436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19440"/>
        <c:axId val="148014032"/>
      </c:scatterChart>
      <c:valAx>
        <c:axId val="1480194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Hlutfall heimila, %</a:t>
                </a:r>
              </a:p>
            </c:rich>
          </c:tx>
          <c:layout>
            <c:manualLayout>
              <c:xMode val="edge"/>
              <c:yMode val="edge"/>
              <c:x val="0.3985742840713169"/>
              <c:y val="0.95774255702686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4032"/>
        <c:crosses val="autoZero"/>
        <c:crossBetween val="midCat"/>
      </c:valAx>
      <c:valAx>
        <c:axId val="1480140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Hlutdeild í</a:t>
                </a:r>
                <a:r>
                  <a:rPr lang="en-US" sz="1100" baseline="0"/>
                  <a:t> </a:t>
                </a:r>
                <a:r>
                  <a:rPr lang="en-US" sz="1100"/>
                  <a:t>eign,  %</a:t>
                </a:r>
              </a:p>
            </c:rich>
          </c:tx>
          <c:layout>
            <c:manualLayout>
              <c:xMode val="edge"/>
              <c:yMode val="edge"/>
              <c:x val="2.4509474608790424E-2"/>
              <c:y val="0.43234194570190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1944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28413247477552"/>
          <c:y val="0.24834361408795019"/>
          <c:w val="0.32344834068094014"/>
          <c:h val="0.158869757853191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3</xdr:row>
      <xdr:rowOff>0</xdr:rowOff>
    </xdr:from>
    <xdr:to>
      <xdr:col>20</xdr:col>
      <xdr:colOff>476249</xdr:colOff>
      <xdr:row>31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E638A9-E3BC-F58A-6A2F-FE559A683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0.00968</cdr:x>
      <cdr:y>0.05282</cdr:y>
    </cdr:from>
    <cdr:to>
      <cdr:x>0.08437</cdr:x>
      <cdr:y>0.09507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7B6D9B-757A-AFA0-1201-0A13B609EF50}"/>
            </a:ext>
          </a:extLst>
        </cdr:cNvPr>
        <cdr:cNvSpPr txBox="1"/>
      </cdr:nvSpPr>
      <cdr:spPr>
        <a:xfrm xmlns:a="http://schemas.openxmlformats.org/drawingml/2006/main">
          <a:off x="66676" y="285750"/>
          <a:ext cx="5143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103094</xdr:colOff>
      <xdr:row>31</xdr:row>
      <xdr:rowOff>78441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A7261-7371-4391-A6C7-5D5CA1059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knistofnun.sharepoint.com/sites/1703verkefni/Shared%20Documents/General/Fjolskylda%20og%20heimili%201703/Jar&#240;ab&#243;kin/Pivot%20t&#246;flur/7%20Eignarhald%20&#225;%20j&#246;r&#240;um%20GJ%202.xlsx" TargetMode="External"/><Relationship Id="rId1" Type="http://schemas.openxmlformats.org/officeDocument/2006/relationships/externalLinkPath" Target="/sites/1703verkefni/Shared%20Documents/General/Fjolskylda%20og%20heimili%201703/Jar&#240;ab&#243;kin/Pivot%20t&#246;flur/7%20Eignarhald%20&#225;%20j&#246;r&#240;um%20GJ%2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knistofnun.sharepoint.com/sites/1703verkefni/Shared%20Documents/General/Fjolskylda%20og%20heimili%201703/Jar&#240;ab&#243;kin/Pivot%20t&#246;flur/Lorenzbogi%20og%20Ginistu&#240;ull%201703.xlsx" TargetMode="External"/><Relationship Id="rId1" Type="http://schemas.openxmlformats.org/officeDocument/2006/relationships/externalLinkPath" Target="/sites/1703verkefni/Shared%20Documents/General/Fjolskylda%20og%20heimili%201703/Jar&#240;ab&#243;kin/Pivot%20t&#246;flur/Lorenzbogi%20og%20Ginistu&#240;ull%201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gskinna 4.3 Jarðeignaskipting"/>
      <sheetName val="1  Eignaskipting 1540 og 1560"/>
      <sheetName val="2 Eignarhald 1703 Samb við BL"/>
      <sheetName val="3 Eignaflokkar"/>
      <sheetName val="4 Konungsjarðir"/>
      <sheetName val="5 og 6 Stólsjarðir"/>
      <sheetName val="7 Bændakirkjur"/>
      <sheetName val="8 Lénskirkjur"/>
      <sheetName val="10 Eignarhald á Norðurlöndum"/>
      <sheetName val="11 Stærðardreifing einkaeign"/>
      <sheetName val="26 Sjálfseign leiguábúð"/>
      <sheetName val="Heimili býlaflokkar"/>
    </sheetNames>
    <sheetDataSet>
      <sheetData sheetId="0"/>
      <sheetData sheetId="1"/>
      <sheetData sheetId="2">
        <row r="5">
          <cell r="E5">
            <v>0.4771488168380516</v>
          </cell>
        </row>
        <row r="6">
          <cell r="E6">
            <v>3.2370820697885847</v>
          </cell>
        </row>
        <row r="7">
          <cell r="E7">
            <v>52.579936353265296</v>
          </cell>
        </row>
        <row r="8">
          <cell r="E8">
            <v>9.0746636091236859</v>
          </cell>
        </row>
        <row r="9">
          <cell r="E9">
            <v>16.494097204280582</v>
          </cell>
        </row>
        <row r="10">
          <cell r="E10">
            <v>10.845377467165765</v>
          </cell>
        </row>
        <row r="12">
          <cell r="E12">
            <v>7.2916944795380152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renz"/>
      <sheetName val="Samanburður GINI"/>
      <sheetName val="Samanburður 10%"/>
      <sheetName val="Landeigendur"/>
    </sheetNames>
    <sheetDataSet>
      <sheetData sheetId="0">
        <row r="44">
          <cell r="D44">
            <v>0.10000000000000002</v>
          </cell>
          <cell r="F44">
            <v>0</v>
          </cell>
        </row>
        <row r="45">
          <cell r="D45">
            <v>0.20000000000000004</v>
          </cell>
          <cell r="F45">
            <v>4.3862303468898724E-3</v>
          </cell>
        </row>
        <row r="46">
          <cell r="D46">
            <v>0.30000000000000004</v>
          </cell>
          <cell r="F46">
            <v>1.8973471112422091E-2</v>
          </cell>
        </row>
        <row r="47">
          <cell r="D47">
            <v>0.40000000000000008</v>
          </cell>
          <cell r="F47">
            <v>4.3383540831598635E-2</v>
          </cell>
        </row>
        <row r="48">
          <cell r="D48">
            <v>0.50000000000000011</v>
          </cell>
          <cell r="F48">
            <v>7.8909670373385449E-2</v>
          </cell>
        </row>
        <row r="49">
          <cell r="D49">
            <v>0.60000000000000009</v>
          </cell>
          <cell r="F49">
            <v>0.1268718920069796</v>
          </cell>
        </row>
        <row r="50">
          <cell r="D50">
            <v>0.70000000000000007</v>
          </cell>
          <cell r="F50">
            <v>0.1932757372032845</v>
          </cell>
        </row>
        <row r="51">
          <cell r="D51">
            <v>0.8</v>
          </cell>
          <cell r="F51">
            <v>0.28300659771574654</v>
          </cell>
        </row>
        <row r="52">
          <cell r="D52">
            <v>0.9</v>
          </cell>
          <cell r="F52">
            <v>0.41439015098316972</v>
          </cell>
        </row>
        <row r="53">
          <cell r="D53">
            <v>1</v>
          </cell>
          <cell r="F53">
            <v>0.99999999999999978</v>
          </cell>
        </row>
        <row r="82">
          <cell r="D82">
            <v>0.1</v>
          </cell>
        </row>
        <row r="83">
          <cell r="D83">
            <v>0.2</v>
          </cell>
          <cell r="F83">
            <v>0</v>
          </cell>
        </row>
        <row r="84">
          <cell r="D84">
            <v>0.30000000000000004</v>
          </cell>
          <cell r="F84">
            <v>0</v>
          </cell>
        </row>
        <row r="85">
          <cell r="D85">
            <v>0.4</v>
          </cell>
          <cell r="F85">
            <v>0</v>
          </cell>
        </row>
        <row r="86">
          <cell r="D86">
            <v>0.5</v>
          </cell>
          <cell r="F86">
            <v>0</v>
          </cell>
        </row>
        <row r="87">
          <cell r="D87">
            <v>0.6</v>
          </cell>
          <cell r="F87">
            <v>0</v>
          </cell>
        </row>
        <row r="88">
          <cell r="D88">
            <v>0.7</v>
          </cell>
          <cell r="F88">
            <v>0</v>
          </cell>
        </row>
        <row r="89">
          <cell r="D89">
            <v>0.79999999999999993</v>
          </cell>
          <cell r="F89">
            <v>0</v>
          </cell>
        </row>
        <row r="90">
          <cell r="D90">
            <v>0.89999999999999991</v>
          </cell>
          <cell r="F90">
            <v>0</v>
          </cell>
        </row>
        <row r="91">
          <cell r="D91">
            <v>0.99999999999999989</v>
          </cell>
          <cell r="F91">
            <v>9.8587318694642496E-3</v>
          </cell>
        </row>
        <row r="92">
          <cell r="F92">
            <v>1</v>
          </cell>
        </row>
      </sheetData>
      <sheetData sheetId="1"/>
      <sheetData sheetId="2"/>
      <sheetData sheetId="3">
        <row r="22">
          <cell r="D22">
            <v>0</v>
          </cell>
        </row>
        <row r="23">
          <cell r="D23">
            <v>9.9821746880570411E-2</v>
          </cell>
        </row>
        <row r="24">
          <cell r="D24">
            <v>0.19964349376114082</v>
          </cell>
        </row>
        <row r="25">
          <cell r="D25">
            <v>0.29946524064171121</v>
          </cell>
        </row>
        <row r="26">
          <cell r="D26">
            <v>0.39928698752228164</v>
          </cell>
        </row>
        <row r="27">
          <cell r="D27">
            <v>0.49910873440285208</v>
          </cell>
        </row>
        <row r="28">
          <cell r="D28">
            <v>0.59893048128342252</v>
          </cell>
        </row>
        <row r="29">
          <cell r="D29">
            <v>0.69875222816399296</v>
          </cell>
        </row>
        <row r="30">
          <cell r="D30">
            <v>0.7985739750445634</v>
          </cell>
        </row>
        <row r="31">
          <cell r="D31">
            <v>0.89928698752228176</v>
          </cell>
        </row>
        <row r="32">
          <cell r="D3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EB58-65F5-47A5-9685-109E2FFF8717}">
  <dimension ref="A1:C7"/>
  <sheetViews>
    <sheetView showGridLines="0" zoomScale="115" zoomScaleNormal="115" workbookViewId="0">
      <selection activeCell="A3" sqref="A3"/>
    </sheetView>
  </sheetViews>
  <sheetFormatPr defaultRowHeight="15" x14ac:dyDescent="0.25"/>
  <cols>
    <col min="1" max="1" width="19.140625" customWidth="1"/>
    <col min="2" max="3" width="11.28515625" customWidth="1"/>
  </cols>
  <sheetData>
    <row r="1" spans="1:3" ht="15.75" x14ac:dyDescent="0.25">
      <c r="A1" s="1" t="s">
        <v>0</v>
      </c>
      <c r="B1" s="2"/>
      <c r="C1" s="2"/>
    </row>
    <row r="2" spans="1:3" ht="18" customHeight="1" x14ac:dyDescent="0.25">
      <c r="A2" s="3" t="s">
        <v>194</v>
      </c>
      <c r="B2" s="2"/>
      <c r="C2" s="2"/>
    </row>
    <row r="3" spans="1:3" ht="15.75" x14ac:dyDescent="0.25">
      <c r="A3" s="2"/>
      <c r="B3" s="4">
        <v>1540</v>
      </c>
      <c r="C3" s="4">
        <v>1560</v>
      </c>
    </row>
    <row r="4" spans="1:3" ht="15.75" x14ac:dyDescent="0.25">
      <c r="A4" s="1" t="s">
        <v>10</v>
      </c>
      <c r="B4" s="1">
        <v>100</v>
      </c>
      <c r="C4" s="1">
        <v>100</v>
      </c>
    </row>
    <row r="5" spans="1:3" ht="18.75" customHeight="1" x14ac:dyDescent="0.25">
      <c r="A5" s="2" t="s">
        <v>1</v>
      </c>
      <c r="B5" s="2">
        <v>53</v>
      </c>
      <c r="C5" s="2">
        <v>50</v>
      </c>
    </row>
    <row r="6" spans="1:3" ht="15.75" x14ac:dyDescent="0.25">
      <c r="A6" s="2" t="s">
        <v>2</v>
      </c>
      <c r="B6" s="2">
        <v>45</v>
      </c>
      <c r="C6" s="2">
        <v>31</v>
      </c>
    </row>
    <row r="7" spans="1:3" ht="15.75" x14ac:dyDescent="0.25">
      <c r="A7" s="4" t="s">
        <v>3</v>
      </c>
      <c r="B7" s="4">
        <v>2</v>
      </c>
      <c r="C7" s="4">
        <v>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497D-255B-423A-9A1E-74880ACBEEAE}">
  <dimension ref="A1:G12"/>
  <sheetViews>
    <sheetView showGridLines="0" workbookViewId="0">
      <selection activeCell="K23" sqref="K23"/>
    </sheetView>
  </sheetViews>
  <sheetFormatPr defaultRowHeight="15" x14ac:dyDescent="0.25"/>
  <cols>
    <col min="1" max="1" width="3.7109375" customWidth="1"/>
    <col min="2" max="2" width="29.140625" bestFit="1" customWidth="1"/>
  </cols>
  <sheetData>
    <row r="1" spans="1:7" ht="15.75" x14ac:dyDescent="0.25">
      <c r="A1" s="55" t="s">
        <v>149</v>
      </c>
    </row>
    <row r="2" spans="1:7" x14ac:dyDescent="0.25">
      <c r="B2" t="s">
        <v>97</v>
      </c>
    </row>
    <row r="3" spans="1:7" x14ac:dyDescent="0.25">
      <c r="C3" s="56" t="s">
        <v>98</v>
      </c>
      <c r="D3" s="56" t="s">
        <v>99</v>
      </c>
      <c r="E3" s="56" t="s">
        <v>100</v>
      </c>
      <c r="F3" s="56" t="s">
        <v>101</v>
      </c>
      <c r="G3" s="56" t="s">
        <v>102</v>
      </c>
    </row>
    <row r="4" spans="1:7" x14ac:dyDescent="0.25">
      <c r="C4" s="57" t="s">
        <v>103</v>
      </c>
      <c r="D4" s="57">
        <v>1725</v>
      </c>
      <c r="E4" s="57">
        <v>1661</v>
      </c>
      <c r="F4" s="57">
        <v>1700</v>
      </c>
      <c r="G4" s="57">
        <v>1703</v>
      </c>
    </row>
    <row r="5" spans="1:7" x14ac:dyDescent="0.25">
      <c r="A5" s="77" t="s">
        <v>105</v>
      </c>
      <c r="B5" s="77"/>
      <c r="C5" s="100">
        <f>SUM(C7:C11)</f>
        <v>100</v>
      </c>
      <c r="D5" s="100">
        <f>SUM(D7:D11)</f>
        <v>99.9</v>
      </c>
      <c r="E5" s="100">
        <f>SUM(E7:E11)</f>
        <v>100</v>
      </c>
      <c r="F5" s="100">
        <f>SUM(F7:F11)</f>
        <v>100</v>
      </c>
      <c r="G5" s="100">
        <f>SUM(G7:G11)</f>
        <v>100.31169332460863</v>
      </c>
    </row>
    <row r="6" spans="1:7" ht="16.5" x14ac:dyDescent="0.25">
      <c r="A6" t="s">
        <v>106</v>
      </c>
      <c r="C6" s="58">
        <f>SUM(C7:C9)</f>
        <v>65</v>
      </c>
      <c r="D6" s="58">
        <f>SUM(D7:D9)</f>
        <v>29.700000000000003</v>
      </c>
      <c r="E6" s="58">
        <f>SUM(E7:E9)</f>
        <v>48</v>
      </c>
      <c r="F6" s="58">
        <f>SUM(F7:F9)</f>
        <v>64.5</v>
      </c>
      <c r="G6" s="58">
        <f>'[1]2 Eignarhald 1703 Samb við BL'!E6+'[1]2 Eignarhald 1703 Samb við BL'!E7</f>
        <v>55.817018423053881</v>
      </c>
    </row>
    <row r="7" spans="1:7" ht="16.5" x14ac:dyDescent="0.25">
      <c r="B7" t="s">
        <v>147</v>
      </c>
      <c r="C7" s="58">
        <v>46</v>
      </c>
      <c r="D7" s="58">
        <v>6.9</v>
      </c>
      <c r="E7" s="58">
        <v>8</v>
      </c>
      <c r="F7" s="58">
        <v>32.9</v>
      </c>
      <c r="G7" s="58">
        <v>35.376171692423902</v>
      </c>
    </row>
    <row r="8" spans="1:7" ht="16.5" x14ac:dyDescent="0.25">
      <c r="B8" t="s">
        <v>146</v>
      </c>
      <c r="C8" s="58">
        <v>2</v>
      </c>
      <c r="D8" s="58">
        <v>22.8</v>
      </c>
      <c r="E8" s="58">
        <v>19</v>
      </c>
      <c r="F8" s="58">
        <f>31.6</f>
        <v>31.6</v>
      </c>
      <c r="G8" s="59">
        <v>20.752540055238619</v>
      </c>
    </row>
    <row r="9" spans="1:7" ht="16.5" x14ac:dyDescent="0.25">
      <c r="B9" t="s">
        <v>148</v>
      </c>
      <c r="C9" s="58">
        <v>17</v>
      </c>
      <c r="D9" s="59" t="s">
        <v>104</v>
      </c>
      <c r="E9" s="59">
        <v>21</v>
      </c>
      <c r="F9" s="59" t="s">
        <v>104</v>
      </c>
      <c r="G9" s="58">
        <v>0</v>
      </c>
    </row>
    <row r="10" spans="1:7" ht="16.5" x14ac:dyDescent="0.25">
      <c r="A10" t="s">
        <v>177</v>
      </c>
      <c r="C10" s="58">
        <v>25</v>
      </c>
      <c r="D10" s="58">
        <v>70.2</v>
      </c>
      <c r="E10" s="58">
        <v>31</v>
      </c>
      <c r="F10" s="58">
        <f>35.5</f>
        <v>35.5</v>
      </c>
      <c r="G10" s="58">
        <f>'[1]2 Eignarhald 1703 Samb við BL'!E5+'[1]2 Eignarhald 1703 Samb við BL'!E9</f>
        <v>16.971246021118635</v>
      </c>
    </row>
    <row r="11" spans="1:7" ht="16.5" x14ac:dyDescent="0.25">
      <c r="A11" s="54" t="s">
        <v>107</v>
      </c>
      <c r="B11" s="54"/>
      <c r="C11" s="60">
        <v>10</v>
      </c>
      <c r="D11" s="60">
        <v>0</v>
      </c>
      <c r="E11" s="60">
        <v>21</v>
      </c>
      <c r="F11" s="60">
        <v>0</v>
      </c>
      <c r="G11" s="60">
        <f>'[1]2 Eignarhald 1703 Samb við BL'!E8+'[1]2 Eignarhald 1703 Samb við BL'!E12+'[1]2 Eignarhald 1703 Samb við BL'!E10</f>
        <v>27.211735555827467</v>
      </c>
    </row>
    <row r="12" spans="1:7" ht="20.25" customHeight="1" x14ac:dyDescent="0.25">
      <c r="A12" s="77" t="s">
        <v>162</v>
      </c>
      <c r="B12" s="77"/>
      <c r="C12" s="100">
        <v>2</v>
      </c>
      <c r="D12" s="100">
        <v>23</v>
      </c>
      <c r="E12" s="100">
        <v>19</v>
      </c>
      <c r="F12" s="100">
        <v>31</v>
      </c>
      <c r="G12" s="100">
        <v>4</v>
      </c>
    </row>
  </sheetData>
  <pageMargins left="0.7" right="0.7" top="0.75" bottom="0.75" header="0.3" footer="0.3"/>
  <ignoredErrors>
    <ignoredError sqref="C6:E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33FFA-86CF-494A-90F4-EC8CB267F7E6}">
  <dimension ref="A1:G20"/>
  <sheetViews>
    <sheetView showGridLines="0" tabSelected="1" workbookViewId="0">
      <selection activeCell="F14" sqref="F14"/>
    </sheetView>
  </sheetViews>
  <sheetFormatPr defaultRowHeight="15" x14ac:dyDescent="0.25"/>
  <cols>
    <col min="1" max="1" width="13" customWidth="1"/>
    <col min="2" max="2" width="9.140625" customWidth="1"/>
    <col min="3" max="3" width="13.5703125" customWidth="1"/>
    <col min="4" max="4" width="4" customWidth="1"/>
    <col min="5" max="5" width="10.42578125" customWidth="1"/>
    <col min="6" max="6" width="12.85546875" customWidth="1"/>
    <col min="7" max="7" width="17.85546875" customWidth="1"/>
  </cols>
  <sheetData>
    <row r="1" spans="1:7" ht="18" x14ac:dyDescent="0.35">
      <c r="A1" s="61" t="s">
        <v>176</v>
      </c>
      <c r="B1" s="66"/>
      <c r="C1" s="66"/>
      <c r="D1" s="66"/>
      <c r="E1" s="66"/>
      <c r="F1" s="66"/>
      <c r="G1" s="67"/>
    </row>
    <row r="2" spans="1:7" ht="19.5" customHeight="1" x14ac:dyDescent="0.25">
      <c r="A2" s="66"/>
      <c r="B2" s="149" t="s">
        <v>108</v>
      </c>
      <c r="C2" s="149"/>
      <c r="D2" s="66"/>
      <c r="E2" s="149" t="s">
        <v>89</v>
      </c>
      <c r="F2" s="149"/>
      <c r="G2" s="149"/>
    </row>
    <row r="3" spans="1:7" ht="18" x14ac:dyDescent="0.35">
      <c r="A3" s="66"/>
      <c r="B3" s="68" t="s">
        <v>109</v>
      </c>
      <c r="C3" s="68" t="s">
        <v>110</v>
      </c>
      <c r="D3" s="66"/>
      <c r="E3" s="68" t="s">
        <v>111</v>
      </c>
      <c r="F3" s="68" t="s">
        <v>110</v>
      </c>
      <c r="G3" s="69" t="s">
        <v>112</v>
      </c>
    </row>
    <row r="4" spans="1:7" ht="19.5" customHeight="1" x14ac:dyDescent="0.35">
      <c r="A4" s="101" t="s">
        <v>10</v>
      </c>
      <c r="B4" s="102">
        <v>1312</v>
      </c>
      <c r="C4" s="102">
        <v>100</v>
      </c>
      <c r="D4" s="101"/>
      <c r="E4" s="102">
        <v>46855.578032258069</v>
      </c>
      <c r="F4" s="103">
        <v>100</v>
      </c>
      <c r="G4" s="104">
        <v>35.713093012391823</v>
      </c>
    </row>
    <row r="5" spans="1:7" ht="18.75" customHeight="1" x14ac:dyDescent="0.35">
      <c r="A5" s="62" t="s">
        <v>113</v>
      </c>
      <c r="B5" s="29">
        <v>602</v>
      </c>
      <c r="C5" s="29">
        <v>45.884146341463413</v>
      </c>
      <c r="D5" s="62"/>
      <c r="E5" s="29">
        <v>3566.850523809524</v>
      </c>
      <c r="F5" s="29">
        <v>7.6124352181802122</v>
      </c>
      <c r="G5" s="70">
        <v>5.9250008701154888</v>
      </c>
    </row>
    <row r="6" spans="1:7" ht="18" x14ac:dyDescent="0.35">
      <c r="A6" s="63" t="s">
        <v>198</v>
      </c>
      <c r="B6" s="29">
        <v>268</v>
      </c>
      <c r="C6" s="29">
        <v>20.426829268292682</v>
      </c>
      <c r="D6" s="63"/>
      <c r="E6" s="29">
        <v>4246.4916666666677</v>
      </c>
      <c r="F6" s="29">
        <v>9.0629373171816141</v>
      </c>
      <c r="G6" s="70">
        <v>15.845118159203984</v>
      </c>
    </row>
    <row r="7" spans="1:7" ht="18" x14ac:dyDescent="0.35">
      <c r="A7" s="63" t="s">
        <v>199</v>
      </c>
      <c r="B7" s="29">
        <v>200</v>
      </c>
      <c r="C7" s="29">
        <v>15.24390243902439</v>
      </c>
      <c r="D7" s="63"/>
      <c r="E7" s="29">
        <v>5902.8512380952307</v>
      </c>
      <c r="F7" s="29">
        <v>12.59796909138837</v>
      </c>
      <c r="G7" s="70">
        <v>29.514256190476154</v>
      </c>
    </row>
    <row r="8" spans="1:7" ht="18" x14ac:dyDescent="0.35">
      <c r="A8" s="63" t="s">
        <v>200</v>
      </c>
      <c r="B8" s="29">
        <v>78</v>
      </c>
      <c r="C8" s="29">
        <v>5.9451219512195124</v>
      </c>
      <c r="D8" s="63"/>
      <c r="E8" s="29">
        <v>3946.4385384615343</v>
      </c>
      <c r="F8" s="29">
        <v>8.4225586455140498</v>
      </c>
      <c r="G8" s="70">
        <v>50.595365877711977</v>
      </c>
    </row>
    <row r="9" spans="1:7" ht="18" x14ac:dyDescent="0.35">
      <c r="A9" s="63" t="s">
        <v>201</v>
      </c>
      <c r="B9" s="29">
        <v>86</v>
      </c>
      <c r="C9" s="29">
        <v>6.5548780487804876</v>
      </c>
      <c r="D9" s="63"/>
      <c r="E9" s="29">
        <v>7406.1861111111284</v>
      </c>
      <c r="F9" s="29">
        <v>15.806412858704432</v>
      </c>
      <c r="G9" s="70">
        <v>86.118443152454986</v>
      </c>
    </row>
    <row r="10" spans="1:7" ht="18" x14ac:dyDescent="0.35">
      <c r="A10" s="63" t="s">
        <v>202</v>
      </c>
      <c r="B10" s="29">
        <v>47</v>
      </c>
      <c r="C10" s="29">
        <v>3.5823170731707319</v>
      </c>
      <c r="D10" s="63"/>
      <c r="E10" s="29">
        <v>7857.4730877544971</v>
      </c>
      <c r="F10" s="29">
        <v>16.769557473701344</v>
      </c>
      <c r="G10" s="70">
        <v>167.18027846286165</v>
      </c>
    </row>
    <row r="11" spans="1:7" ht="18" x14ac:dyDescent="0.35">
      <c r="A11" s="63" t="s">
        <v>203</v>
      </c>
      <c r="B11" s="29">
        <v>16</v>
      </c>
      <c r="C11" s="29">
        <v>1.2195121951219512</v>
      </c>
      <c r="D11" s="63"/>
      <c r="E11" s="29">
        <v>4792.8870967742332</v>
      </c>
      <c r="F11" s="29">
        <v>10.229064068902394</v>
      </c>
      <c r="G11" s="70">
        <v>299.55544354838958</v>
      </c>
    </row>
    <row r="12" spans="1:7" ht="18" x14ac:dyDescent="0.35">
      <c r="A12" s="64" t="s">
        <v>114</v>
      </c>
      <c r="B12" s="65">
        <v>15</v>
      </c>
      <c r="C12" s="65">
        <v>1.1432926829268293</v>
      </c>
      <c r="D12" s="64"/>
      <c r="E12" s="65">
        <v>9136.3997695852559</v>
      </c>
      <c r="F12" s="65">
        <v>19.499065326427591</v>
      </c>
      <c r="G12" s="71">
        <v>609.09331797235041</v>
      </c>
    </row>
    <row r="16" spans="1:7" x14ac:dyDescent="0.25">
      <c r="B16" s="72"/>
      <c r="E16" s="72"/>
      <c r="F16" s="72"/>
    </row>
    <row r="19" spans="3:6" x14ac:dyDescent="0.25">
      <c r="C19" s="72"/>
    </row>
    <row r="20" spans="3:6" x14ac:dyDescent="0.25">
      <c r="E20" s="72"/>
      <c r="F20" s="72"/>
    </row>
  </sheetData>
  <mergeCells count="2">
    <mergeCell ref="B2:C2"/>
    <mergeCell ref="E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3C6B-2C06-4241-B0D0-79E315718659}">
  <dimension ref="A1:N18"/>
  <sheetViews>
    <sheetView showGridLines="0" topLeftCell="A11" zoomScale="130" zoomScaleNormal="130" workbookViewId="0">
      <selection activeCell="G33" sqref="G33"/>
    </sheetView>
  </sheetViews>
  <sheetFormatPr defaultColWidth="9.140625" defaultRowHeight="15" x14ac:dyDescent="0.25"/>
  <cols>
    <col min="1" max="1" width="11.140625" style="5" customWidth="1"/>
    <col min="2" max="4" width="9.140625" style="5"/>
    <col min="5" max="5" width="3.42578125" style="5" customWidth="1"/>
    <col min="6" max="6" width="9.85546875" style="5" customWidth="1"/>
    <col min="7" max="16384" width="9.140625" style="5"/>
  </cols>
  <sheetData>
    <row r="1" spans="1:14" x14ac:dyDescent="0.25">
      <c r="A1" s="122" t="s">
        <v>115</v>
      </c>
    </row>
    <row r="2" spans="1:14" ht="17.25" x14ac:dyDescent="0.25">
      <c r="B2" s="150" t="s">
        <v>189</v>
      </c>
      <c r="C2" s="150"/>
      <c r="D2" s="150"/>
      <c r="F2" s="150" t="s">
        <v>190</v>
      </c>
      <c r="G2" s="150"/>
      <c r="H2" s="150"/>
      <c r="I2" s="150"/>
    </row>
    <row r="3" spans="1:14" x14ac:dyDescent="0.25">
      <c r="A3" s="5" t="s">
        <v>116</v>
      </c>
      <c r="B3" s="123" t="s">
        <v>117</v>
      </c>
      <c r="C3" s="123" t="s">
        <v>118</v>
      </c>
      <c r="D3" s="123" t="s">
        <v>119</v>
      </c>
      <c r="E3" s="123"/>
      <c r="F3" s="123" t="s">
        <v>116</v>
      </c>
      <c r="G3" s="123" t="s">
        <v>117</v>
      </c>
      <c r="H3" s="123" t="s">
        <v>118</v>
      </c>
      <c r="I3" s="123" t="s">
        <v>119</v>
      </c>
    </row>
    <row r="4" spans="1:14" x14ac:dyDescent="0.25">
      <c r="A4" s="39" t="s">
        <v>120</v>
      </c>
      <c r="B4" s="12" t="s">
        <v>109</v>
      </c>
      <c r="C4" s="12" t="s">
        <v>9</v>
      </c>
      <c r="D4" s="12" t="s">
        <v>8</v>
      </c>
      <c r="E4" s="12"/>
      <c r="F4" s="12" t="s">
        <v>120</v>
      </c>
      <c r="G4" s="12" t="s">
        <v>109</v>
      </c>
      <c r="H4" s="12" t="s">
        <v>9</v>
      </c>
      <c r="I4" s="12" t="s">
        <v>8</v>
      </c>
    </row>
    <row r="5" spans="1:14" ht="19.5" customHeight="1" x14ac:dyDescent="0.25">
      <c r="A5" s="5" t="s">
        <v>151</v>
      </c>
      <c r="B5" s="44">
        <v>73</v>
      </c>
      <c r="C5" s="44">
        <v>34811.342690225101</v>
      </c>
      <c r="D5" s="124">
        <v>27.738443581396293</v>
      </c>
      <c r="F5" s="5" t="s">
        <v>151</v>
      </c>
      <c r="G5" s="44">
        <v>76</v>
      </c>
      <c r="H5" s="44">
        <v>26180.304398558434</v>
      </c>
      <c r="I5" s="45">
        <v>56.803603326364204</v>
      </c>
    </row>
    <row r="6" spans="1:14" x14ac:dyDescent="0.25">
      <c r="A6" s="5" t="s">
        <v>121</v>
      </c>
      <c r="B6" s="44">
        <v>366</v>
      </c>
      <c r="C6" s="44">
        <v>61391.889002020034</v>
      </c>
      <c r="D6" s="124">
        <v>48.918407560190111</v>
      </c>
      <c r="F6" s="5" t="s">
        <v>121</v>
      </c>
      <c r="G6" s="44">
        <v>382</v>
      </c>
      <c r="H6" s="44">
        <v>41265.292317972358</v>
      </c>
      <c r="I6" s="45">
        <v>89.533615052452745</v>
      </c>
    </row>
    <row r="7" spans="1:14" x14ac:dyDescent="0.25">
      <c r="A7" s="5" t="s">
        <v>122</v>
      </c>
      <c r="B7" s="44">
        <v>3658</v>
      </c>
      <c r="C7" s="44">
        <v>9910.4746382846315</v>
      </c>
      <c r="D7" s="124">
        <v>7.8968841870069095</v>
      </c>
      <c r="F7" s="5" t="s">
        <v>122</v>
      </c>
      <c r="G7" s="44">
        <v>3820</v>
      </c>
      <c r="H7" s="44">
        <v>0</v>
      </c>
      <c r="I7" s="45">
        <v>0</v>
      </c>
    </row>
    <row r="8" spans="1:14" ht="24" customHeight="1" x14ac:dyDescent="0.25">
      <c r="A8" s="5" t="s">
        <v>123</v>
      </c>
      <c r="B8" s="44">
        <v>732</v>
      </c>
      <c r="C8" s="44">
        <v>74643.388149923136</v>
      </c>
      <c r="D8" s="124">
        <v>59.477493567126729</v>
      </c>
      <c r="F8" s="5" t="s">
        <v>123</v>
      </c>
      <c r="G8" s="44">
        <v>764</v>
      </c>
      <c r="H8" s="44">
        <v>45629.001841781857</v>
      </c>
      <c r="I8" s="45">
        <v>99.001588420844939</v>
      </c>
      <c r="L8" s="44"/>
      <c r="M8" s="125"/>
      <c r="N8" s="125"/>
    </row>
    <row r="9" spans="1:14" x14ac:dyDescent="0.25">
      <c r="A9" s="5" t="s">
        <v>152</v>
      </c>
      <c r="B9" s="44">
        <v>731</v>
      </c>
      <c r="C9" s="44">
        <v>16107.115549483064</v>
      </c>
      <c r="D9" s="124">
        <v>12.83450396912794</v>
      </c>
      <c r="F9" s="5" t="s">
        <v>124</v>
      </c>
      <c r="G9" s="44">
        <v>764</v>
      </c>
      <c r="H9" s="44">
        <v>460.15952380952382</v>
      </c>
      <c r="I9" s="45">
        <v>0.99841157915505796</v>
      </c>
    </row>
    <row r="10" spans="1:14" x14ac:dyDescent="0.25">
      <c r="A10" s="5" t="s">
        <v>153</v>
      </c>
      <c r="B10" s="44">
        <v>732</v>
      </c>
      <c r="C10" s="44">
        <v>10941.067339124849</v>
      </c>
      <c r="D10" s="124">
        <v>8.7180831204132421</v>
      </c>
      <c r="F10" s="5" t="s">
        <v>125</v>
      </c>
      <c r="G10" s="44">
        <v>764</v>
      </c>
      <c r="H10" s="44">
        <v>0</v>
      </c>
      <c r="I10" s="45">
        <v>0</v>
      </c>
    </row>
    <row r="11" spans="1:14" x14ac:dyDescent="0.25">
      <c r="A11" s="5" t="s">
        <v>154</v>
      </c>
      <c r="B11" s="44">
        <v>731</v>
      </c>
      <c r="C11" s="44">
        <v>8016.1363888889</v>
      </c>
      <c r="D11" s="124">
        <v>6.3874338011790943</v>
      </c>
      <c r="F11" s="5" t="s">
        <v>126</v>
      </c>
      <c r="G11" s="44">
        <v>764</v>
      </c>
      <c r="H11" s="44">
        <v>0</v>
      </c>
      <c r="I11" s="45">
        <v>0</v>
      </c>
    </row>
    <row r="12" spans="1:14" x14ac:dyDescent="0.25">
      <c r="A12" s="5" t="s">
        <v>155</v>
      </c>
      <c r="B12" s="44">
        <v>732</v>
      </c>
      <c r="C12" s="44">
        <v>5880.3614559387061</v>
      </c>
      <c r="D12" s="124">
        <v>4.6856013551460762</v>
      </c>
      <c r="F12" s="5" t="s">
        <v>127</v>
      </c>
      <c r="G12" s="44">
        <v>765</v>
      </c>
      <c r="H12" s="44">
        <v>0</v>
      </c>
      <c r="I12" s="45">
        <v>0</v>
      </c>
      <c r="L12" s="124"/>
    </row>
    <row r="13" spans="1:14" x14ac:dyDescent="0.25">
      <c r="A13" s="5" t="s">
        <v>156</v>
      </c>
      <c r="B13" s="44">
        <v>731</v>
      </c>
      <c r="C13" s="44">
        <v>4403.94702380953</v>
      </c>
      <c r="D13" s="124">
        <v>3.5091618597549954</v>
      </c>
      <c r="F13" s="5" t="s">
        <v>128</v>
      </c>
      <c r="G13" s="44">
        <v>764</v>
      </c>
      <c r="H13" s="44">
        <v>0</v>
      </c>
      <c r="I13" s="45">
        <v>0</v>
      </c>
    </row>
    <row r="14" spans="1:14" x14ac:dyDescent="0.25">
      <c r="A14" s="5" t="s">
        <v>157</v>
      </c>
      <c r="B14" s="44">
        <v>732</v>
      </c>
      <c r="C14" s="44">
        <v>3041.8322573322507</v>
      </c>
      <c r="D14" s="124">
        <v>2.4237988521417866</v>
      </c>
      <c r="F14" s="5" t="s">
        <v>129</v>
      </c>
      <c r="G14" s="44">
        <v>764</v>
      </c>
      <c r="H14" s="44">
        <v>0</v>
      </c>
      <c r="I14" s="45">
        <v>0</v>
      </c>
    </row>
    <row r="15" spans="1:14" x14ac:dyDescent="0.25">
      <c r="A15" s="5" t="s">
        <v>158</v>
      </c>
      <c r="B15" s="44">
        <v>731</v>
      </c>
      <c r="C15" s="44">
        <v>1861.2936904761868</v>
      </c>
      <c r="D15" s="124">
        <v>1.4831197544178596</v>
      </c>
      <c r="F15" s="5" t="s">
        <v>130</v>
      </c>
      <c r="G15" s="44">
        <v>764</v>
      </c>
      <c r="H15" s="44">
        <v>0</v>
      </c>
      <c r="I15" s="45">
        <v>0</v>
      </c>
    </row>
    <row r="16" spans="1:14" x14ac:dyDescent="0.25">
      <c r="A16" s="5" t="s">
        <v>159</v>
      </c>
      <c r="B16" s="44">
        <v>732</v>
      </c>
      <c r="C16" s="44">
        <v>638.10166666666646</v>
      </c>
      <c r="D16" s="124">
        <v>0.50845344396894965</v>
      </c>
      <c r="F16" s="5" t="s">
        <v>131</v>
      </c>
      <c r="G16" s="44">
        <v>764</v>
      </c>
      <c r="H16" s="44">
        <v>0</v>
      </c>
      <c r="I16" s="45">
        <v>0</v>
      </c>
    </row>
    <row r="17" spans="1:11" x14ac:dyDescent="0.25">
      <c r="A17" s="39" t="s">
        <v>160</v>
      </c>
      <c r="B17" s="87">
        <v>731</v>
      </c>
      <c r="C17" s="87">
        <v>-34.699999999999996</v>
      </c>
      <c r="D17" s="126">
        <v>-2.7649723276681443E-2</v>
      </c>
      <c r="E17" s="39"/>
      <c r="F17" s="39" t="s">
        <v>132</v>
      </c>
      <c r="G17" s="87">
        <v>764</v>
      </c>
      <c r="H17" s="87">
        <v>0</v>
      </c>
      <c r="I17" s="127">
        <v>0</v>
      </c>
    </row>
    <row r="18" spans="1:11" ht="18.75" customHeight="1" x14ac:dyDescent="0.25">
      <c r="A18" s="122" t="s">
        <v>10</v>
      </c>
      <c r="B18" s="128">
        <v>7315</v>
      </c>
      <c r="C18" s="128">
        <v>125498.5435216433</v>
      </c>
      <c r="D18" s="129">
        <v>99.999999999999986</v>
      </c>
      <c r="E18" s="122"/>
      <c r="F18" s="122" t="s">
        <v>10</v>
      </c>
      <c r="G18" s="128">
        <v>7641</v>
      </c>
      <c r="H18" s="128">
        <v>46089.161365591382</v>
      </c>
      <c r="I18" s="129">
        <v>100</v>
      </c>
      <c r="K18" s="125"/>
    </row>
  </sheetData>
  <mergeCells count="2">
    <mergeCell ref="B2:D2"/>
    <mergeCell ref="F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2B98-1296-4282-9D24-4CD0E44C45E6}">
  <dimension ref="A4:G28"/>
  <sheetViews>
    <sheetView topLeftCell="A3" workbookViewId="0">
      <selection activeCell="Y6" sqref="Y6"/>
    </sheetView>
  </sheetViews>
  <sheetFormatPr defaultRowHeight="15" x14ac:dyDescent="0.25"/>
  <cols>
    <col min="1" max="1" width="15.7109375" customWidth="1"/>
    <col min="5" max="5" width="1.5703125" customWidth="1"/>
    <col min="6" max="7" width="10.42578125" customWidth="1"/>
  </cols>
  <sheetData>
    <row r="4" spans="1:7" ht="39" x14ac:dyDescent="0.25">
      <c r="A4" s="46" t="s">
        <v>91</v>
      </c>
      <c r="B4" s="47" t="s">
        <v>44</v>
      </c>
      <c r="C4" s="48" t="s">
        <v>45</v>
      </c>
      <c r="D4" s="48" t="s">
        <v>143</v>
      </c>
      <c r="F4" s="99" t="s">
        <v>144</v>
      </c>
      <c r="G4" s="99" t="s">
        <v>145</v>
      </c>
    </row>
    <row r="5" spans="1:7" x14ac:dyDescent="0.25">
      <c r="A5" s="96" t="s">
        <v>10</v>
      </c>
      <c r="B5" s="97">
        <v>33704.612500000003</v>
      </c>
      <c r="C5" s="132">
        <f>SUM(C6:C26)</f>
        <v>1692.8300956872799</v>
      </c>
      <c r="D5" s="97">
        <v>2834.1892153992808</v>
      </c>
      <c r="F5" s="111">
        <v>5.0225472720900726</v>
      </c>
      <c r="G5" s="111">
        <v>8.4089060967524283</v>
      </c>
    </row>
    <row r="6" spans="1:7" x14ac:dyDescent="0.25">
      <c r="A6" s="3" t="s">
        <v>21</v>
      </c>
      <c r="B6" s="49">
        <v>2794.6666666666665</v>
      </c>
      <c r="C6" s="49">
        <v>139.11666666666667</v>
      </c>
      <c r="D6" s="49">
        <v>229.11666666666667</v>
      </c>
      <c r="F6" s="73">
        <v>4.9779341603053435</v>
      </c>
      <c r="G6" s="73">
        <v>8.1983540076335881</v>
      </c>
    </row>
    <row r="7" spans="1:7" x14ac:dyDescent="0.25">
      <c r="A7" s="3" t="s">
        <v>22</v>
      </c>
      <c r="B7" s="49">
        <v>1625.9583333333333</v>
      </c>
      <c r="C7" s="49">
        <v>73.49166666666666</v>
      </c>
      <c r="D7" s="49">
        <v>133.55416666666667</v>
      </c>
      <c r="F7" s="73">
        <v>4.5198985213848246</v>
      </c>
      <c r="G7" s="73">
        <v>8.2138738692565934</v>
      </c>
    </row>
    <row r="8" spans="1:7" x14ac:dyDescent="0.25">
      <c r="A8" s="3" t="s">
        <v>23</v>
      </c>
      <c r="B8" s="49">
        <v>237.66666666666666</v>
      </c>
      <c r="C8" s="49">
        <v>14.895749999999998</v>
      </c>
      <c r="D8" s="49">
        <v>18.810749999999999</v>
      </c>
      <c r="F8" s="73">
        <v>6.2674964936886388</v>
      </c>
      <c r="G8" s="73">
        <v>7.9147615708274888</v>
      </c>
    </row>
    <row r="9" spans="1:7" x14ac:dyDescent="0.25">
      <c r="A9" s="3" t="s">
        <v>24</v>
      </c>
      <c r="B9" s="49">
        <v>604.83333333333326</v>
      </c>
      <c r="C9" s="49">
        <v>27.416666666666668</v>
      </c>
      <c r="D9" s="49">
        <v>47.416666666666671</v>
      </c>
      <c r="F9" s="73">
        <v>4.532929181592726</v>
      </c>
      <c r="G9" s="73">
        <v>7.8396252411132554</v>
      </c>
    </row>
    <row r="10" spans="1:7" x14ac:dyDescent="0.25">
      <c r="A10" s="3" t="s">
        <v>25</v>
      </c>
      <c r="B10" s="49">
        <v>2000.5</v>
      </c>
      <c r="C10" s="49">
        <v>89.50833333333334</v>
      </c>
      <c r="D10" s="49">
        <v>178.74583333333334</v>
      </c>
      <c r="F10" s="73">
        <v>4.4742980921436315</v>
      </c>
      <c r="G10" s="73">
        <v>8.9350579021911205</v>
      </c>
    </row>
    <row r="11" spans="1:7" x14ac:dyDescent="0.25">
      <c r="A11" s="3" t="s">
        <v>26</v>
      </c>
      <c r="B11" s="49">
        <v>1827.3333333333335</v>
      </c>
      <c r="C11" s="49">
        <v>81.466666666666669</v>
      </c>
      <c r="D11" s="49">
        <v>157.57833333333332</v>
      </c>
      <c r="F11" s="73">
        <v>4.4582269244801163</v>
      </c>
      <c r="G11" s="73">
        <v>8.6234038672017501</v>
      </c>
    </row>
    <row r="12" spans="1:7" x14ac:dyDescent="0.25">
      <c r="A12" s="3" t="s">
        <v>27</v>
      </c>
      <c r="B12" s="49">
        <v>333.5</v>
      </c>
      <c r="C12" s="49">
        <v>14.783333333333333</v>
      </c>
      <c r="D12" s="49">
        <v>29.7</v>
      </c>
      <c r="F12" s="73">
        <v>4.4327836081959022</v>
      </c>
      <c r="G12" s="73">
        <v>8.9055472263868065</v>
      </c>
    </row>
    <row r="13" spans="1:7" x14ac:dyDescent="0.25">
      <c r="A13" s="3" t="s">
        <v>28</v>
      </c>
      <c r="B13" s="49">
        <v>803</v>
      </c>
      <c r="C13" s="49">
        <v>46.3125</v>
      </c>
      <c r="D13" s="49">
        <v>81.66749999999999</v>
      </c>
      <c r="F13" s="73">
        <v>5.7674346201743463</v>
      </c>
      <c r="G13" s="73">
        <v>10.170298879202988</v>
      </c>
    </row>
    <row r="14" spans="1:7" x14ac:dyDescent="0.25">
      <c r="A14" s="3" t="s">
        <v>29</v>
      </c>
      <c r="B14" s="49">
        <v>2790.791666666667</v>
      </c>
      <c r="C14" s="49">
        <v>142.27083333333334</v>
      </c>
      <c r="D14" s="49">
        <v>274.76527777777778</v>
      </c>
      <c r="F14" s="73">
        <v>5.0978664954687289</v>
      </c>
      <c r="G14" s="73">
        <v>9.8454241876807167</v>
      </c>
    </row>
    <row r="15" spans="1:7" x14ac:dyDescent="0.25">
      <c r="A15" s="3" t="s">
        <v>30</v>
      </c>
      <c r="B15" s="49">
        <v>2099.5</v>
      </c>
      <c r="C15" s="49">
        <v>113.06353888888889</v>
      </c>
      <c r="D15" s="49">
        <v>223.11853888888888</v>
      </c>
      <c r="F15" s="73">
        <v>5.3852602471487918</v>
      </c>
      <c r="G15" s="73">
        <v>10.627222619142124</v>
      </c>
    </row>
    <row r="16" spans="1:7" x14ac:dyDescent="0.25">
      <c r="A16" s="3" t="s">
        <v>31</v>
      </c>
      <c r="B16" s="49">
        <v>2507.4000000000005</v>
      </c>
      <c r="C16" s="49">
        <v>122.26858333333332</v>
      </c>
      <c r="D16" s="49">
        <v>226.31247222222225</v>
      </c>
      <c r="F16" s="73">
        <v>4.8763094573396071</v>
      </c>
      <c r="G16" s="73">
        <v>9.0257825724743661</v>
      </c>
    </row>
    <row r="17" spans="1:7" x14ac:dyDescent="0.25">
      <c r="A17" s="3" t="s">
        <v>32</v>
      </c>
      <c r="B17" s="49">
        <v>919.1875</v>
      </c>
      <c r="C17" s="49">
        <v>40.759570312500003</v>
      </c>
      <c r="D17" s="49">
        <v>79.825976562500003</v>
      </c>
      <c r="F17" s="73">
        <v>4.4343042428775421</v>
      </c>
      <c r="G17" s="73">
        <v>8.6844062351261311</v>
      </c>
    </row>
    <row r="18" spans="1:7" x14ac:dyDescent="0.25">
      <c r="A18" s="3" t="s">
        <v>33</v>
      </c>
      <c r="B18" s="49">
        <v>2835.5</v>
      </c>
      <c r="C18" s="49">
        <v>128.55000000000001</v>
      </c>
      <c r="D18" s="49">
        <v>224.05</v>
      </c>
      <c r="F18" s="73">
        <v>4.5335919590901081</v>
      </c>
      <c r="G18" s="73">
        <v>7.9016046552636219</v>
      </c>
    </row>
    <row r="19" spans="1:7" x14ac:dyDescent="0.25">
      <c r="A19" s="3" t="s">
        <v>34</v>
      </c>
      <c r="B19" s="49">
        <v>2251.166666666667</v>
      </c>
      <c r="C19" s="49">
        <v>100.64166666666667</v>
      </c>
      <c r="D19" s="49">
        <v>154.64166666666665</v>
      </c>
      <c r="F19" s="73">
        <v>4.4706448508180934</v>
      </c>
      <c r="G19" s="73">
        <v>6.8694010513067285</v>
      </c>
    </row>
    <row r="20" spans="1:7" x14ac:dyDescent="0.25">
      <c r="A20" s="3" t="s">
        <v>35</v>
      </c>
      <c r="B20" s="49">
        <v>3794.5666666666666</v>
      </c>
      <c r="C20" s="49">
        <v>158.87916666666666</v>
      </c>
      <c r="D20" s="49">
        <v>233.0625</v>
      </c>
      <c r="F20" s="73">
        <v>4.1870174020748969</v>
      </c>
      <c r="G20" s="73">
        <v>6.1420056747806075</v>
      </c>
    </row>
    <row r="21" spans="1:7" x14ac:dyDescent="0.25">
      <c r="A21" s="3" t="s">
        <v>36</v>
      </c>
      <c r="B21" s="49">
        <v>3005.5</v>
      </c>
      <c r="C21" s="49">
        <v>143.29166666666666</v>
      </c>
      <c r="D21" s="49">
        <v>214.625</v>
      </c>
      <c r="F21" s="73">
        <v>4.7676482005212666</v>
      </c>
      <c r="G21" s="73">
        <v>7.1410746963899516</v>
      </c>
    </row>
    <row r="22" spans="1:7" x14ac:dyDescent="0.25">
      <c r="A22" s="3" t="s">
        <v>93</v>
      </c>
      <c r="B22" s="49">
        <v>798</v>
      </c>
      <c r="C22" s="49">
        <v>61.291666666666664</v>
      </c>
      <c r="D22" s="49">
        <v>79.083333333333329</v>
      </c>
      <c r="F22" s="73">
        <v>7.6806599832915614</v>
      </c>
      <c r="G22" s="73">
        <v>9.9101921470342518</v>
      </c>
    </row>
    <row r="23" spans="1:7" x14ac:dyDescent="0.25">
      <c r="A23" s="3" t="s">
        <v>38</v>
      </c>
      <c r="B23" s="49">
        <v>801.33333333333314</v>
      </c>
      <c r="C23" s="49">
        <v>59.773305158730167</v>
      </c>
      <c r="D23" s="49">
        <v>73.246863528138533</v>
      </c>
      <c r="F23" s="73">
        <v>7.4592310930195733</v>
      </c>
      <c r="G23" s="73">
        <v>9.1406235684033135</v>
      </c>
    </row>
    <row r="24" spans="1:7" x14ac:dyDescent="0.25">
      <c r="A24" s="3" t="s">
        <v>94</v>
      </c>
      <c r="B24" s="49">
        <v>561.5</v>
      </c>
      <c r="C24" s="49">
        <v>44.62222222222222</v>
      </c>
      <c r="D24" s="49">
        <v>54.126851851851846</v>
      </c>
      <c r="F24" s="73">
        <v>7.9469674483031563</v>
      </c>
      <c r="G24" s="73">
        <v>9.6396886646218789</v>
      </c>
    </row>
    <row r="25" spans="1:7" x14ac:dyDescent="0.25">
      <c r="A25" s="3" t="s">
        <v>95</v>
      </c>
      <c r="B25" s="49">
        <v>472.125</v>
      </c>
      <c r="C25" s="49">
        <v>35.823611111111113</v>
      </c>
      <c r="D25" s="49">
        <v>42.548402777777781</v>
      </c>
      <c r="F25" s="73">
        <v>7.5877386520754282</v>
      </c>
      <c r="G25" s="73">
        <v>9.0121054334715982</v>
      </c>
    </row>
    <row r="26" spans="1:7" x14ac:dyDescent="0.25">
      <c r="A26" s="46" t="s">
        <v>96</v>
      </c>
      <c r="B26" s="52">
        <v>640.58333333333337</v>
      </c>
      <c r="C26" s="52">
        <v>54.602681327160482</v>
      </c>
      <c r="D26" s="52">
        <v>78.192415123456783</v>
      </c>
      <c r="F26" s="73">
        <v>8.5238997778837735</v>
      </c>
      <c r="G26" s="73">
        <v>12.20643920230885</v>
      </c>
    </row>
    <row r="28" spans="1:7" x14ac:dyDescent="0.25">
      <c r="C28" s="73">
        <f>C5*100/$B5</f>
        <v>5.0225472720900726</v>
      </c>
      <c r="D28" s="73">
        <f>D5*100/$B5</f>
        <v>8.4089060967524265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B057-DE8D-4606-8631-71FF001E3BB2}">
  <dimension ref="A1"/>
  <sheetViews>
    <sheetView workbookViewId="0">
      <selection activeCell="A3" sqref="A3"/>
    </sheetView>
  </sheetViews>
  <sheetFormatPr defaultRowHeight="15" x14ac:dyDescent="0.25"/>
  <cols>
    <col min="17" max="17" width="12" bestFit="1" customWidth="1"/>
  </cols>
  <sheetData>
    <row r="1" spans="1:1" x14ac:dyDescent="0.25">
      <c r="A1" s="77" t="s">
        <v>175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0967-36C3-4B15-B6AD-A3007C7681CE}">
  <dimension ref="A1:K29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22.7109375" customWidth="1"/>
    <col min="2" max="3" width="10.140625" customWidth="1"/>
    <col min="4" max="4" width="2.140625" customWidth="1"/>
    <col min="5" max="6" width="10.140625" customWidth="1"/>
    <col min="7" max="7" width="1.7109375" customWidth="1"/>
    <col min="8" max="8" width="10.140625" customWidth="1"/>
  </cols>
  <sheetData>
    <row r="1" spans="1:11" ht="15.75" x14ac:dyDescent="0.25">
      <c r="A1" s="1" t="s">
        <v>4</v>
      </c>
      <c r="B1" s="2"/>
      <c r="C1" s="2"/>
      <c r="D1" s="2"/>
      <c r="E1" s="2"/>
      <c r="F1" s="5"/>
      <c r="G1" s="2"/>
      <c r="H1" s="5"/>
    </row>
    <row r="2" spans="1:11" ht="28.5" customHeight="1" x14ac:dyDescent="0.25">
      <c r="A2" s="2" t="s">
        <v>135</v>
      </c>
      <c r="B2" s="146" t="s">
        <v>5</v>
      </c>
      <c r="C2" s="146"/>
      <c r="D2" s="74"/>
      <c r="E2" s="146" t="s">
        <v>6</v>
      </c>
      <c r="F2" s="146"/>
      <c r="G2" s="74"/>
    </row>
    <row r="3" spans="1:11" ht="18.75" customHeight="1" x14ac:dyDescent="0.25">
      <c r="A3" s="2"/>
      <c r="B3" s="6" t="s">
        <v>133</v>
      </c>
      <c r="C3" s="7" t="s">
        <v>8</v>
      </c>
      <c r="D3" s="75"/>
      <c r="E3" s="6" t="s">
        <v>133</v>
      </c>
      <c r="F3" s="7" t="s">
        <v>8</v>
      </c>
      <c r="G3" s="75"/>
      <c r="H3" s="12" t="s">
        <v>7</v>
      </c>
    </row>
    <row r="4" spans="1:11" ht="18.75" customHeight="1" x14ac:dyDescent="0.25">
      <c r="A4" s="1" t="s">
        <v>10</v>
      </c>
      <c r="B4" s="78">
        <v>3949</v>
      </c>
      <c r="C4" s="82">
        <v>100</v>
      </c>
      <c r="D4" s="82"/>
      <c r="E4" s="78">
        <v>4033</v>
      </c>
      <c r="F4" s="82">
        <v>100</v>
      </c>
      <c r="G4" s="82"/>
      <c r="H4" s="78">
        <v>-84</v>
      </c>
      <c r="J4" s="72"/>
      <c r="K4" s="72"/>
    </row>
    <row r="5" spans="1:11" ht="19.5" customHeight="1" x14ac:dyDescent="0.25">
      <c r="A5" s="2" t="s">
        <v>1</v>
      </c>
      <c r="B5" s="8">
        <v>1860</v>
      </c>
      <c r="C5" s="9">
        <v>47.100531780197521</v>
      </c>
      <c r="D5" s="9"/>
      <c r="E5" s="8">
        <v>1899</v>
      </c>
      <c r="F5" s="9">
        <v>47.086536077361764</v>
      </c>
      <c r="G5" s="9"/>
      <c r="H5" s="8">
        <v>-39</v>
      </c>
      <c r="J5" s="72"/>
    </row>
    <row r="6" spans="1:11" ht="15.75" x14ac:dyDescent="0.25">
      <c r="A6" s="2" t="s">
        <v>15</v>
      </c>
      <c r="B6" s="8">
        <v>746</v>
      </c>
      <c r="C6" s="9">
        <v>18.890858445175994</v>
      </c>
      <c r="D6" s="9"/>
      <c r="E6" s="8">
        <v>732</v>
      </c>
      <c r="F6" s="9">
        <v>18.150260352095213</v>
      </c>
      <c r="G6" s="9"/>
      <c r="H6" s="8">
        <v>14</v>
      </c>
      <c r="J6" s="72"/>
    </row>
    <row r="7" spans="1:11" ht="15.75" x14ac:dyDescent="0.25">
      <c r="A7" s="2" t="s">
        <v>11</v>
      </c>
      <c r="B7" s="8">
        <v>612</v>
      </c>
      <c r="C7" s="9">
        <v>15.497594327677893</v>
      </c>
      <c r="D7" s="9"/>
      <c r="E7" s="8">
        <v>612</v>
      </c>
      <c r="F7" s="9">
        <v>15.174807835358294</v>
      </c>
      <c r="G7" s="9"/>
      <c r="H7" s="8">
        <v>0</v>
      </c>
      <c r="J7" s="72"/>
    </row>
    <row r="8" spans="1:11" ht="15.75" x14ac:dyDescent="0.25">
      <c r="A8" s="2" t="s">
        <v>12</v>
      </c>
      <c r="B8" s="8">
        <v>311</v>
      </c>
      <c r="C8" s="9">
        <v>7.875411496581413</v>
      </c>
      <c r="D8" s="9"/>
      <c r="E8" s="8">
        <v>323</v>
      </c>
      <c r="F8" s="9">
        <v>8.0089263575502105</v>
      </c>
      <c r="G8" s="9"/>
      <c r="H8" s="8">
        <v>-12</v>
      </c>
      <c r="J8" s="72"/>
      <c r="K8" s="73"/>
    </row>
    <row r="9" spans="1:11" ht="15.75" x14ac:dyDescent="0.25">
      <c r="A9" s="2" t="s">
        <v>13</v>
      </c>
      <c r="B9" s="8">
        <v>301</v>
      </c>
      <c r="C9" s="9">
        <v>7.6221828310964801</v>
      </c>
      <c r="E9" s="8">
        <v>289</v>
      </c>
      <c r="F9" s="9">
        <v>7.1658814778080835</v>
      </c>
      <c r="G9" s="9"/>
      <c r="H9" s="8">
        <v>12</v>
      </c>
      <c r="J9" s="72"/>
    </row>
    <row r="10" spans="1:11" ht="15.75" x14ac:dyDescent="0.25">
      <c r="A10" s="2" t="s">
        <v>191</v>
      </c>
      <c r="B10" s="8">
        <v>544</v>
      </c>
      <c r="C10" s="9">
        <v>13.775639402380349</v>
      </c>
      <c r="D10" s="147" t="s">
        <v>134</v>
      </c>
      <c r="E10" s="148">
        <v>790</v>
      </c>
      <c r="F10" s="9">
        <v>19.588395735184726</v>
      </c>
      <c r="G10" s="9"/>
      <c r="H10" s="8">
        <v>-78</v>
      </c>
      <c r="J10" s="72"/>
    </row>
    <row r="11" spans="1:11" ht="15.75" x14ac:dyDescent="0.25">
      <c r="A11" s="2" t="s">
        <v>192</v>
      </c>
      <c r="B11" s="8">
        <v>168</v>
      </c>
      <c r="C11" s="9">
        <v>4.2542415801468723</v>
      </c>
      <c r="D11" s="147"/>
      <c r="E11" s="148"/>
      <c r="F11" s="9">
        <v>0</v>
      </c>
      <c r="G11" s="9"/>
      <c r="H11" s="8"/>
      <c r="J11" s="72"/>
    </row>
    <row r="12" spans="1:11" ht="18" x14ac:dyDescent="0.25">
      <c r="A12" s="4" t="s">
        <v>161</v>
      </c>
      <c r="B12" s="40">
        <v>19</v>
      </c>
      <c r="C12" s="76">
        <v>0.48113446442137248</v>
      </c>
      <c r="D12" s="76"/>
      <c r="E12" s="40"/>
      <c r="F12" s="76">
        <v>0</v>
      </c>
      <c r="G12" s="76"/>
      <c r="H12" s="40">
        <v>19</v>
      </c>
      <c r="J12" s="72"/>
    </row>
    <row r="13" spans="1:11" ht="15.75" x14ac:dyDescent="0.25">
      <c r="A13" s="1"/>
      <c r="B13" s="2"/>
      <c r="C13" s="2"/>
      <c r="D13" s="2"/>
      <c r="E13" s="2"/>
      <c r="F13" s="5"/>
      <c r="G13" s="2"/>
      <c r="H13" s="5"/>
    </row>
    <row r="14" spans="1:11" ht="21" customHeight="1" x14ac:dyDescent="0.25">
      <c r="A14" s="2" t="s">
        <v>136</v>
      </c>
      <c r="B14" s="146" t="s">
        <v>5</v>
      </c>
      <c r="C14" s="146"/>
      <c r="D14" s="74"/>
      <c r="E14" s="146" t="s">
        <v>6</v>
      </c>
      <c r="F14" s="146"/>
      <c r="G14" s="74"/>
    </row>
    <row r="15" spans="1:11" ht="18" customHeight="1" x14ac:dyDescent="0.25">
      <c r="A15" s="2"/>
      <c r="B15" s="6" t="s">
        <v>111</v>
      </c>
      <c r="C15" s="7" t="s">
        <v>8</v>
      </c>
      <c r="D15" s="75"/>
      <c r="E15" s="6" t="s">
        <v>111</v>
      </c>
      <c r="F15" s="7" t="s">
        <v>8</v>
      </c>
      <c r="G15" s="75"/>
      <c r="H15" s="12" t="s">
        <v>7</v>
      </c>
    </row>
    <row r="16" spans="1:11" ht="18.75" customHeight="1" x14ac:dyDescent="0.25">
      <c r="A16" s="1" t="s">
        <v>10</v>
      </c>
      <c r="B16" s="78">
        <v>86765.38333333339</v>
      </c>
      <c r="C16" s="82">
        <v>100</v>
      </c>
      <c r="D16" s="82"/>
      <c r="E16" s="78">
        <v>87775</v>
      </c>
      <c r="F16" s="82">
        <v>100</v>
      </c>
      <c r="G16" s="82">
        <v>-1009.6166666666104</v>
      </c>
      <c r="H16" s="78">
        <v>-1009.6166666666104</v>
      </c>
      <c r="J16" s="72"/>
      <c r="K16" s="73"/>
    </row>
    <row r="17" spans="1:11" ht="20.25" customHeight="1" x14ac:dyDescent="0.25">
      <c r="A17" s="2" t="s">
        <v>1</v>
      </c>
      <c r="B17" s="8">
        <v>45621.18333333332</v>
      </c>
      <c r="C17" s="9">
        <v>52.579936353265261</v>
      </c>
      <c r="D17" s="9"/>
      <c r="E17" s="8">
        <v>45902</v>
      </c>
      <c r="F17" s="9">
        <v>52.295072628880661</v>
      </c>
      <c r="G17" s="9">
        <v>-280.81666666668025</v>
      </c>
      <c r="H17" s="8">
        <v>-280.81666666668025</v>
      </c>
    </row>
    <row r="18" spans="1:11" ht="15.75" customHeight="1" x14ac:dyDescent="0.25">
      <c r="A18" s="2" t="s">
        <v>15</v>
      </c>
      <c r="B18" s="8">
        <v>14311.166666666662</v>
      </c>
      <c r="C18" s="9">
        <v>16.494097204280571</v>
      </c>
      <c r="D18" s="9"/>
      <c r="E18" s="8">
        <v>14270</v>
      </c>
      <c r="F18" s="9">
        <v>16.257476502420964</v>
      </c>
      <c r="G18" s="9">
        <v>41.166666666662422</v>
      </c>
      <c r="H18" s="8">
        <v>41.166666666662422</v>
      </c>
      <c r="K18" s="72"/>
    </row>
    <row r="19" spans="1:11" ht="15.75" customHeight="1" x14ac:dyDescent="0.25">
      <c r="A19" s="2" t="s">
        <v>11</v>
      </c>
      <c r="B19" s="8">
        <v>14220.333333333332</v>
      </c>
      <c r="C19" s="9">
        <v>16.38940875614179</v>
      </c>
      <c r="D19" s="9"/>
      <c r="E19" s="8">
        <v>13982</v>
      </c>
      <c r="F19" s="9">
        <v>15.929364853318143</v>
      </c>
      <c r="G19" s="9">
        <v>238.33333333333212</v>
      </c>
      <c r="H19" s="8">
        <v>238.33333333333212</v>
      </c>
      <c r="J19" s="72"/>
    </row>
    <row r="20" spans="1:11" ht="15.75" customHeight="1" x14ac:dyDescent="0.25">
      <c r="A20" s="2" t="s">
        <v>12</v>
      </c>
      <c r="B20" s="8">
        <v>7893.6666666666679</v>
      </c>
      <c r="C20" s="9">
        <v>9.097714276603778</v>
      </c>
      <c r="D20" s="9"/>
      <c r="E20" s="8">
        <v>8023</v>
      </c>
      <c r="F20" s="9">
        <v>9.1404158359441752</v>
      </c>
      <c r="G20" s="9">
        <v>-129.33333333333212</v>
      </c>
      <c r="H20" s="8">
        <v>-129.33333333333212</v>
      </c>
      <c r="J20" s="72"/>
    </row>
    <row r="21" spans="1:11" ht="15.75" customHeight="1" x14ac:dyDescent="0.25">
      <c r="A21" s="2" t="s">
        <v>13</v>
      </c>
      <c r="B21" s="8">
        <v>6326.6666666666633</v>
      </c>
      <c r="C21" s="9">
        <v>7.291694479538009</v>
      </c>
      <c r="D21" s="9"/>
      <c r="E21" s="8">
        <v>5959</v>
      </c>
      <c r="F21" s="9">
        <v>6.7889490173739677</v>
      </c>
      <c r="G21" s="9">
        <v>367.66666666666333</v>
      </c>
      <c r="H21" s="8">
        <v>367.66666666666333</v>
      </c>
    </row>
    <row r="22" spans="1:11" ht="15.75" customHeight="1" x14ac:dyDescent="0.25">
      <c r="A22" s="2" t="s">
        <v>191</v>
      </c>
      <c r="B22" s="8">
        <v>9410.0333333333328</v>
      </c>
      <c r="C22" s="9">
        <v>10.845377467165758</v>
      </c>
      <c r="D22" s="9"/>
      <c r="E22" s="8">
        <v>9665</v>
      </c>
      <c r="F22" s="9">
        <v>11.011107946454002</v>
      </c>
      <c r="G22" s="9">
        <v>-254.96666666666715</v>
      </c>
      <c r="H22" s="8">
        <v>-254.96666666666715</v>
      </c>
    </row>
    <row r="23" spans="1:11" ht="15.75" customHeight="1" x14ac:dyDescent="0.25">
      <c r="A23" s="2" t="s">
        <v>192</v>
      </c>
      <c r="B23" s="8">
        <v>2808.6666666666665</v>
      </c>
      <c r="C23" s="9">
        <v>3.2370820697885825</v>
      </c>
      <c r="D23" s="9"/>
      <c r="E23" s="8">
        <v>2637</v>
      </c>
      <c r="F23" s="9">
        <v>3.004272287097693</v>
      </c>
      <c r="G23" s="9">
        <v>171.66666666666652</v>
      </c>
      <c r="H23" s="8">
        <v>171.66666666666652</v>
      </c>
    </row>
    <row r="24" spans="1:11" ht="15.75" customHeight="1" x14ac:dyDescent="0.25">
      <c r="A24" s="4" t="s">
        <v>161</v>
      </c>
      <c r="B24" s="40">
        <v>394</v>
      </c>
      <c r="C24" s="76">
        <v>0.45409814935795217</v>
      </c>
      <c r="D24" s="76"/>
      <c r="E24" s="40">
        <v>1319</v>
      </c>
      <c r="F24" s="76">
        <v>1.502705781828539</v>
      </c>
      <c r="G24" s="76">
        <v>-925</v>
      </c>
      <c r="H24" s="40">
        <v>-925</v>
      </c>
    </row>
    <row r="26" spans="1:11" x14ac:dyDescent="0.25">
      <c r="A26" s="113"/>
    </row>
    <row r="27" spans="1:11" x14ac:dyDescent="0.25">
      <c r="B27" s="72"/>
      <c r="C27" s="72"/>
    </row>
    <row r="28" spans="1:11" x14ac:dyDescent="0.25">
      <c r="B28" s="58"/>
    </row>
    <row r="29" spans="1:11" x14ac:dyDescent="0.25">
      <c r="B29" s="72"/>
    </row>
  </sheetData>
  <mergeCells count="6">
    <mergeCell ref="B14:C14"/>
    <mergeCell ref="E14:F14"/>
    <mergeCell ref="B2:C2"/>
    <mergeCell ref="E2:F2"/>
    <mergeCell ref="D10:D11"/>
    <mergeCell ref="E10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02D3-2A81-4D08-BB19-2089D8FA5161}">
  <dimension ref="A1:I26"/>
  <sheetViews>
    <sheetView showGridLines="0" workbookViewId="0">
      <selection activeCell="A3" sqref="A3"/>
    </sheetView>
  </sheetViews>
  <sheetFormatPr defaultRowHeight="15" x14ac:dyDescent="0.25"/>
  <cols>
    <col min="1" max="1" width="21" customWidth="1"/>
    <col min="2" max="9" width="12.28515625" customWidth="1"/>
  </cols>
  <sheetData>
    <row r="1" spans="1:9" ht="15.75" x14ac:dyDescent="0.25">
      <c r="A1" s="10" t="s">
        <v>137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5" t="s">
        <v>193</v>
      </c>
      <c r="B2" s="5"/>
      <c r="C2" s="5"/>
      <c r="D2" s="5"/>
      <c r="E2" s="5"/>
      <c r="F2" s="5"/>
      <c r="G2" s="5"/>
      <c r="H2" s="5"/>
      <c r="I2" s="5"/>
    </row>
    <row r="3" spans="1:9" ht="30" x14ac:dyDescent="0.25">
      <c r="A3" s="11"/>
      <c r="B3" s="13" t="s">
        <v>44</v>
      </c>
      <c r="C3" s="13" t="s">
        <v>15</v>
      </c>
      <c r="D3" s="12" t="s">
        <v>18</v>
      </c>
      <c r="E3" s="13" t="s">
        <v>19</v>
      </c>
      <c r="F3" s="13" t="s">
        <v>14</v>
      </c>
      <c r="G3" s="13" t="s">
        <v>16</v>
      </c>
      <c r="H3" s="13" t="s">
        <v>1</v>
      </c>
      <c r="I3" s="13" t="s">
        <v>17</v>
      </c>
    </row>
    <row r="4" spans="1:9" ht="20.25" customHeight="1" x14ac:dyDescent="0.25">
      <c r="A4" s="79" t="s">
        <v>10</v>
      </c>
      <c r="B4" s="80">
        <v>86765.383333333331</v>
      </c>
      <c r="C4" s="81">
        <v>16.494097204280582</v>
      </c>
      <c r="D4" s="81">
        <v>7.2916944795380143</v>
      </c>
      <c r="E4" s="81">
        <v>9.0977142766037851</v>
      </c>
      <c r="F4" s="81">
        <v>3.2370820697885847</v>
      </c>
      <c r="G4" s="81">
        <v>10.845377467165765</v>
      </c>
      <c r="H4" s="81">
        <v>52.579936353265296</v>
      </c>
      <c r="I4" s="81">
        <v>0.45409814935795251</v>
      </c>
    </row>
    <row r="5" spans="1:9" ht="20.25" customHeight="1" x14ac:dyDescent="0.25">
      <c r="A5" s="14" t="s">
        <v>20</v>
      </c>
      <c r="B5" s="15">
        <v>480</v>
      </c>
      <c r="C5" s="16">
        <v>100</v>
      </c>
      <c r="D5" s="16" t="s">
        <v>42</v>
      </c>
      <c r="E5" s="16" t="s">
        <v>42</v>
      </c>
      <c r="F5" s="16" t="s">
        <v>42</v>
      </c>
      <c r="G5" s="16" t="s">
        <v>42</v>
      </c>
      <c r="H5" s="16" t="s">
        <v>42</v>
      </c>
      <c r="I5" s="16" t="s">
        <v>42</v>
      </c>
    </row>
    <row r="6" spans="1:9" x14ac:dyDescent="0.25">
      <c r="A6" s="14" t="s">
        <v>21</v>
      </c>
      <c r="B6" s="15">
        <v>6124.5000000000018</v>
      </c>
      <c r="C6" s="16">
        <v>3.6955397719541723</v>
      </c>
      <c r="D6" s="16">
        <v>8.1149481590333874</v>
      </c>
      <c r="E6" s="16" t="s">
        <v>42</v>
      </c>
      <c r="F6" s="16">
        <v>4.3432116907502643</v>
      </c>
      <c r="G6" s="16">
        <v>14.237896971181316</v>
      </c>
      <c r="H6" s="16">
        <v>69.445124772090224</v>
      </c>
      <c r="I6" s="16">
        <v>0.16327863499061143</v>
      </c>
    </row>
    <row r="7" spans="1:9" x14ac:dyDescent="0.25">
      <c r="A7" s="14" t="s">
        <v>22</v>
      </c>
      <c r="B7" s="15">
        <v>7426.3333333333303</v>
      </c>
      <c r="C7" s="16">
        <v>1.1445756093181925</v>
      </c>
      <c r="D7" s="16">
        <v>60.438080703801816</v>
      </c>
      <c r="E7" s="16" t="s">
        <v>42</v>
      </c>
      <c r="F7" s="16">
        <v>1.7011535526729211</v>
      </c>
      <c r="G7" s="16">
        <v>8.1825934736747659</v>
      </c>
      <c r="H7" s="16">
        <v>28.048835225997589</v>
      </c>
      <c r="I7" s="16">
        <v>0.48476143453476389</v>
      </c>
    </row>
    <row r="8" spans="1:9" x14ac:dyDescent="0.25">
      <c r="A8" s="14" t="s">
        <v>23</v>
      </c>
      <c r="B8" s="15">
        <v>2993.3333333333339</v>
      </c>
      <c r="C8" s="16">
        <v>67.939866369710444</v>
      </c>
      <c r="D8" s="16">
        <v>11.937639198218259</v>
      </c>
      <c r="E8" s="16" t="s">
        <v>42</v>
      </c>
      <c r="F8" s="16">
        <v>0.66815144766146983</v>
      </c>
      <c r="G8" s="16">
        <v>8.1069042316258333</v>
      </c>
      <c r="H8" s="16">
        <v>11.347438752783964</v>
      </c>
      <c r="I8" s="16" t="s">
        <v>42</v>
      </c>
    </row>
    <row r="9" spans="1:9" x14ac:dyDescent="0.25">
      <c r="A9" s="14" t="s">
        <v>24</v>
      </c>
      <c r="B9" s="15">
        <v>1987.9999999999995</v>
      </c>
      <c r="C9" s="16">
        <v>36.116700201207252</v>
      </c>
      <c r="D9" s="16">
        <v>1.5090543259557347</v>
      </c>
      <c r="E9" s="16" t="s">
        <v>42</v>
      </c>
      <c r="F9" s="16">
        <v>5.0301810865191161</v>
      </c>
      <c r="G9" s="16">
        <v>4.627766599597587</v>
      </c>
      <c r="H9" s="16">
        <v>52.716297786720332</v>
      </c>
      <c r="I9" s="16" t="s">
        <v>42</v>
      </c>
    </row>
    <row r="10" spans="1:9" x14ac:dyDescent="0.25">
      <c r="A10" s="14" t="s">
        <v>25</v>
      </c>
      <c r="B10" s="15">
        <v>3889.5</v>
      </c>
      <c r="C10" s="16" t="s">
        <v>42</v>
      </c>
      <c r="D10" s="16">
        <v>15.606119038436818</v>
      </c>
      <c r="E10" s="16" t="s">
        <v>42</v>
      </c>
      <c r="F10" s="16">
        <v>4.3707417405836226</v>
      </c>
      <c r="G10" s="16">
        <v>9.4870806016197449</v>
      </c>
      <c r="H10" s="16">
        <v>69.50764879804602</v>
      </c>
      <c r="I10" s="16">
        <v>1.0284098213137935</v>
      </c>
    </row>
    <row r="11" spans="1:9" x14ac:dyDescent="0.25">
      <c r="A11" s="14" t="s">
        <v>26</v>
      </c>
      <c r="B11" s="15">
        <v>3569</v>
      </c>
      <c r="C11" s="16">
        <v>7.3596712431119817</v>
      </c>
      <c r="D11" s="16">
        <v>1.8492574950966658</v>
      </c>
      <c r="E11" s="16" t="s">
        <v>42</v>
      </c>
      <c r="F11" s="16">
        <v>2.6898290837769685</v>
      </c>
      <c r="G11" s="16">
        <v>15.578593443541608</v>
      </c>
      <c r="H11" s="16">
        <v>72.522648734472767</v>
      </c>
      <c r="I11" s="16" t="s">
        <v>42</v>
      </c>
    </row>
    <row r="12" spans="1:9" x14ac:dyDescent="0.25">
      <c r="A12" s="14" t="s">
        <v>27</v>
      </c>
      <c r="B12" s="15">
        <v>1264</v>
      </c>
      <c r="C12" s="16">
        <v>37.579113924050631</v>
      </c>
      <c r="D12" s="16" t="s">
        <v>42</v>
      </c>
      <c r="E12" s="16" t="s">
        <v>42</v>
      </c>
      <c r="F12" s="16">
        <v>9.1772151898734169</v>
      </c>
      <c r="G12" s="16">
        <v>15.74367088607595</v>
      </c>
      <c r="H12" s="16">
        <v>37.5</v>
      </c>
      <c r="I12" s="16" t="s">
        <v>42</v>
      </c>
    </row>
    <row r="13" spans="1:9" x14ac:dyDescent="0.25">
      <c r="A13" s="14" t="s">
        <v>28</v>
      </c>
      <c r="B13" s="15">
        <v>3105.333333333333</v>
      </c>
      <c r="C13" s="16">
        <v>38.535852297123242</v>
      </c>
      <c r="D13" s="16" t="s">
        <v>42</v>
      </c>
      <c r="E13" s="16" t="s">
        <v>42</v>
      </c>
      <c r="F13" s="16">
        <v>2.7372262773722631</v>
      </c>
      <c r="G13" s="16">
        <v>23.883641047659939</v>
      </c>
      <c r="H13" s="16">
        <v>33.29755259768141</v>
      </c>
      <c r="I13" s="16">
        <v>1.5457277801631604</v>
      </c>
    </row>
    <row r="14" spans="1:9" x14ac:dyDescent="0.25">
      <c r="A14" s="14" t="s">
        <v>29</v>
      </c>
      <c r="B14" s="15">
        <v>4327</v>
      </c>
      <c r="C14" s="16">
        <v>0.30043910330483015</v>
      </c>
      <c r="D14" s="16" t="s">
        <v>42</v>
      </c>
      <c r="E14" s="16" t="s">
        <v>42</v>
      </c>
      <c r="F14" s="16">
        <v>6.4941067714351748</v>
      </c>
      <c r="G14" s="16">
        <v>6.147446267621909</v>
      </c>
      <c r="H14" s="16">
        <v>87.058007857638088</v>
      </c>
      <c r="I14" s="16" t="s">
        <v>42</v>
      </c>
    </row>
    <row r="15" spans="1:9" x14ac:dyDescent="0.25">
      <c r="A15" s="14" t="s">
        <v>30</v>
      </c>
      <c r="B15" s="15">
        <v>3682</v>
      </c>
      <c r="C15" s="16">
        <v>3.5850081477457905</v>
      </c>
      <c r="D15" s="16" t="s">
        <v>42</v>
      </c>
      <c r="E15" s="16" t="s">
        <v>42</v>
      </c>
      <c r="F15" s="16">
        <v>9.7501357957631729</v>
      </c>
      <c r="G15" s="16">
        <v>5.9206952743074419</v>
      </c>
      <c r="H15" s="16">
        <v>80.472569255839218</v>
      </c>
      <c r="I15" s="16">
        <v>0.27159152634437805</v>
      </c>
    </row>
    <row r="16" spans="1:9" x14ac:dyDescent="0.25">
      <c r="A16" s="14" t="s">
        <v>31</v>
      </c>
      <c r="B16" s="15">
        <v>4523</v>
      </c>
      <c r="C16" s="16">
        <v>8.7994693787309313</v>
      </c>
      <c r="D16" s="16" t="s">
        <v>42</v>
      </c>
      <c r="E16" s="16" t="s">
        <v>42</v>
      </c>
      <c r="F16" s="16">
        <v>4.1344240548308644</v>
      </c>
      <c r="G16" s="16">
        <v>14.481538801680301</v>
      </c>
      <c r="H16" s="16">
        <v>72.451912447490614</v>
      </c>
      <c r="I16" s="16">
        <v>0.13265531726730045</v>
      </c>
    </row>
    <row r="17" spans="1:9" x14ac:dyDescent="0.25">
      <c r="A17" s="14" t="s">
        <v>32</v>
      </c>
      <c r="B17" s="15">
        <v>1846</v>
      </c>
      <c r="C17" s="16">
        <v>17.33477789815818</v>
      </c>
      <c r="D17" s="16">
        <v>2.2751895991332609</v>
      </c>
      <c r="E17" s="16" t="s">
        <v>42</v>
      </c>
      <c r="F17" s="16">
        <v>4.0628385698808236</v>
      </c>
      <c r="G17" s="16">
        <v>14.409534127843987</v>
      </c>
      <c r="H17" s="16">
        <v>61.917659804983749</v>
      </c>
      <c r="I17" s="16" t="s">
        <v>42</v>
      </c>
    </row>
    <row r="18" spans="1:9" x14ac:dyDescent="0.25">
      <c r="A18" s="14" t="s">
        <v>33</v>
      </c>
      <c r="B18" s="15">
        <v>8119.166666666667</v>
      </c>
      <c r="C18" s="16">
        <v>24.805501385610182</v>
      </c>
      <c r="D18" s="16" t="s">
        <v>42</v>
      </c>
      <c r="E18" s="16">
        <v>8.6954736734065481</v>
      </c>
      <c r="F18" s="16">
        <v>2.0938109411885457</v>
      </c>
      <c r="G18" s="16">
        <v>11.992199527866159</v>
      </c>
      <c r="H18" s="16">
        <v>52.166683772965207</v>
      </c>
      <c r="I18" s="16">
        <v>0.2463306989633583</v>
      </c>
    </row>
    <row r="19" spans="1:9" x14ac:dyDescent="0.25">
      <c r="A19" s="14" t="s">
        <v>34</v>
      </c>
      <c r="B19" s="15">
        <v>10047</v>
      </c>
      <c r="C19" s="16">
        <v>9.259812215918517</v>
      </c>
      <c r="D19" s="16" t="s">
        <v>42</v>
      </c>
      <c r="E19" s="16">
        <v>51.663846587704455</v>
      </c>
      <c r="F19" s="16">
        <v>1.0052752065293122</v>
      </c>
      <c r="G19" s="16">
        <v>3.9315218473176072</v>
      </c>
      <c r="H19" s="16">
        <v>34.139544142530106</v>
      </c>
      <c r="I19" s="16" t="s">
        <v>42</v>
      </c>
    </row>
    <row r="20" spans="1:9" x14ac:dyDescent="0.25">
      <c r="A20" s="14" t="s">
        <v>35</v>
      </c>
      <c r="B20" s="15">
        <v>9373.3333333333321</v>
      </c>
      <c r="C20" s="16">
        <v>24.498577524893317</v>
      </c>
      <c r="D20" s="16" t="s">
        <v>42</v>
      </c>
      <c r="E20" s="16">
        <v>14.349217638691325</v>
      </c>
      <c r="F20" s="16">
        <v>3.5206258890469422</v>
      </c>
      <c r="G20" s="16">
        <v>7.7133712660028459</v>
      </c>
      <c r="H20" s="16">
        <v>48.851351351351354</v>
      </c>
      <c r="I20" s="16">
        <v>1.0668563300142249</v>
      </c>
    </row>
    <row r="21" spans="1:9" x14ac:dyDescent="0.25">
      <c r="A21" s="14" t="s">
        <v>36</v>
      </c>
      <c r="B21" s="15">
        <v>6418.333333333333</v>
      </c>
      <c r="C21" s="16">
        <v>12.962866787847313</v>
      </c>
      <c r="D21" s="16">
        <v>4.6741106206180216E-2</v>
      </c>
      <c r="E21" s="16">
        <v>9.8467930407686328</v>
      </c>
      <c r="F21" s="16">
        <v>2.2903142041028306</v>
      </c>
      <c r="G21" s="16">
        <v>16.878732796676189</v>
      </c>
      <c r="H21" s="16">
        <v>57.912230589457288</v>
      </c>
      <c r="I21" s="16">
        <v>6.2321474941573619E-2</v>
      </c>
    </row>
    <row r="22" spans="1:9" x14ac:dyDescent="0.25">
      <c r="A22" s="14" t="s">
        <v>37</v>
      </c>
      <c r="B22" s="15">
        <v>1353</v>
      </c>
      <c r="C22" s="16">
        <v>6.3562453806356247</v>
      </c>
      <c r="D22" s="16" t="s">
        <v>42</v>
      </c>
      <c r="E22" s="16">
        <v>1.4781966001478197</v>
      </c>
      <c r="F22" s="16" t="s">
        <v>42</v>
      </c>
      <c r="G22" s="16">
        <v>18.329637841832962</v>
      </c>
      <c r="H22" s="16">
        <v>72.062084257206209</v>
      </c>
      <c r="I22" s="16">
        <v>1.7738359201773837</v>
      </c>
    </row>
    <row r="23" spans="1:9" x14ac:dyDescent="0.25">
      <c r="A23" s="14" t="s">
        <v>38</v>
      </c>
      <c r="B23" s="15">
        <v>1557.3333333333337</v>
      </c>
      <c r="C23" s="16">
        <v>10.916095890410956</v>
      </c>
      <c r="D23" s="16">
        <v>0.57791095890410948</v>
      </c>
      <c r="E23" s="16" t="s">
        <v>42</v>
      </c>
      <c r="F23" s="16">
        <v>6.8279109589041083</v>
      </c>
      <c r="G23" s="16">
        <v>15.089897260273968</v>
      </c>
      <c r="H23" s="16">
        <v>64.918664383561634</v>
      </c>
      <c r="I23" s="16">
        <v>1.6695205479452051</v>
      </c>
    </row>
    <row r="24" spans="1:9" x14ac:dyDescent="0.25">
      <c r="A24" s="14" t="s">
        <v>39</v>
      </c>
      <c r="B24" s="15">
        <v>1519.0333333333333</v>
      </c>
      <c r="C24" s="16">
        <v>16.984485747514867</v>
      </c>
      <c r="D24" s="16" t="s">
        <v>42</v>
      </c>
      <c r="E24" s="16" t="s">
        <v>42</v>
      </c>
      <c r="F24" s="16">
        <v>3.6207237058655726</v>
      </c>
      <c r="G24" s="16">
        <v>32.52287639068706</v>
      </c>
      <c r="H24" s="16">
        <v>45.028636632946395</v>
      </c>
      <c r="I24" s="16">
        <v>1.8432775229861096</v>
      </c>
    </row>
    <row r="25" spans="1:9" x14ac:dyDescent="0.25">
      <c r="A25" s="14" t="s">
        <v>40</v>
      </c>
      <c r="B25" s="15">
        <v>1088.5</v>
      </c>
      <c r="C25" s="16">
        <v>11.805236564079008</v>
      </c>
      <c r="D25" s="16">
        <v>19.935691318327976</v>
      </c>
      <c r="E25" s="16" t="s">
        <v>42</v>
      </c>
      <c r="F25" s="16" t="s">
        <v>42</v>
      </c>
      <c r="G25" s="16">
        <v>12.953605879650896</v>
      </c>
      <c r="H25" s="16">
        <v>55.30546623794212</v>
      </c>
      <c r="I25" s="16" t="s">
        <v>42</v>
      </c>
    </row>
    <row r="26" spans="1:9" x14ac:dyDescent="0.25">
      <c r="A26" s="17" t="s">
        <v>41</v>
      </c>
      <c r="B26" s="18">
        <v>2071.6833333333334</v>
      </c>
      <c r="C26" s="19">
        <v>60.610936356103323</v>
      </c>
      <c r="D26" s="19">
        <v>0.48269925422965221</v>
      </c>
      <c r="E26" s="19" t="s">
        <v>42</v>
      </c>
      <c r="F26" s="19">
        <v>0.868858657613374</v>
      </c>
      <c r="G26" s="19">
        <v>1.5446376135348869</v>
      </c>
      <c r="H26" s="19">
        <v>34.465531250754211</v>
      </c>
      <c r="I26" s="19">
        <v>2.0273368677645394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C525-B7EC-49D9-8F76-281307536BF6}">
  <dimension ref="A1:F30"/>
  <sheetViews>
    <sheetView showGridLines="0" topLeftCell="A17" workbookViewId="0">
      <selection activeCell="H8" sqref="H8"/>
    </sheetView>
  </sheetViews>
  <sheetFormatPr defaultRowHeight="15" x14ac:dyDescent="0.25"/>
  <cols>
    <col min="1" max="1" width="36.140625" customWidth="1"/>
    <col min="4" max="4" width="10.42578125" customWidth="1"/>
    <col min="5" max="5" width="12" customWidth="1"/>
  </cols>
  <sheetData>
    <row r="1" spans="1:6" ht="15.75" x14ac:dyDescent="0.25">
      <c r="A1" s="20" t="s">
        <v>43</v>
      </c>
      <c r="B1" s="21"/>
      <c r="C1" s="21"/>
      <c r="D1" s="21"/>
      <c r="E1" s="21"/>
      <c r="F1" s="21"/>
    </row>
    <row r="2" spans="1:6" ht="33.75" x14ac:dyDescent="0.25">
      <c r="A2" s="22"/>
      <c r="B2" s="23" t="s">
        <v>140</v>
      </c>
      <c r="C2" s="23" t="s">
        <v>44</v>
      </c>
      <c r="D2" s="23" t="s">
        <v>45</v>
      </c>
      <c r="E2" s="23" t="s">
        <v>139</v>
      </c>
      <c r="F2" s="23" t="s">
        <v>179</v>
      </c>
    </row>
    <row r="3" spans="1:6" ht="18.75" customHeight="1" x14ac:dyDescent="0.25">
      <c r="A3" s="24" t="s">
        <v>10</v>
      </c>
      <c r="B3" s="25">
        <v>746.3472943722943</v>
      </c>
      <c r="C3" s="25">
        <v>14311.166666666666</v>
      </c>
      <c r="D3" s="25">
        <v>722.78749999999991</v>
      </c>
      <c r="E3" s="25">
        <v>2277.3016660000003</v>
      </c>
      <c r="F3" s="25">
        <v>77.216666666666669</v>
      </c>
    </row>
    <row r="4" spans="1:6" ht="27" customHeight="1" x14ac:dyDescent="0.25">
      <c r="A4" s="26" t="s">
        <v>47</v>
      </c>
      <c r="B4" s="27">
        <v>539.61396103896095</v>
      </c>
      <c r="C4" s="27">
        <v>10116.5</v>
      </c>
      <c r="D4" s="27">
        <v>538.12083333333328</v>
      </c>
      <c r="E4" s="27">
        <v>1720.2916660000001</v>
      </c>
      <c r="F4" s="27">
        <v>66.075000000000003</v>
      </c>
    </row>
    <row r="5" spans="1:6" ht="15.75" x14ac:dyDescent="0.25">
      <c r="A5" s="28" t="s">
        <v>48</v>
      </c>
      <c r="B5" s="29">
        <v>42.750000000000021</v>
      </c>
      <c r="C5" s="29">
        <v>699</v>
      </c>
      <c r="D5" s="30">
        <v>63.009722222222237</v>
      </c>
      <c r="E5" s="30">
        <v>194.79166599999999</v>
      </c>
      <c r="F5" s="130" t="s">
        <v>180</v>
      </c>
    </row>
    <row r="6" spans="1:6" ht="15.75" x14ac:dyDescent="0.25">
      <c r="A6" s="31" t="s">
        <v>49</v>
      </c>
      <c r="B6" s="29">
        <v>53.5</v>
      </c>
      <c r="C6" s="29">
        <v>658.66666666666663</v>
      </c>
      <c r="D6" s="30">
        <v>72.045833333333334</v>
      </c>
      <c r="E6" s="30">
        <v>173</v>
      </c>
      <c r="F6" s="130" t="s">
        <v>180</v>
      </c>
    </row>
    <row r="7" spans="1:6" ht="15.75" x14ac:dyDescent="0.25">
      <c r="A7" s="31" t="s">
        <v>50</v>
      </c>
      <c r="B7" s="29">
        <v>118.99999999999999</v>
      </c>
      <c r="C7" s="29">
        <v>2379.5</v>
      </c>
      <c r="D7" s="30">
        <v>117.15833333333333</v>
      </c>
      <c r="E7" s="30">
        <v>301.5</v>
      </c>
      <c r="F7" s="29">
        <v>52.158333333333331</v>
      </c>
    </row>
    <row r="8" spans="1:6" ht="15.75" x14ac:dyDescent="0.25">
      <c r="A8" s="31" t="s">
        <v>51</v>
      </c>
      <c r="B8" s="29">
        <v>95.474999999999966</v>
      </c>
      <c r="C8" s="29">
        <v>1508.666666666667</v>
      </c>
      <c r="D8" s="30">
        <v>69.065277777777766</v>
      </c>
      <c r="E8" s="30">
        <v>293.5</v>
      </c>
      <c r="F8" s="29">
        <v>7.75</v>
      </c>
    </row>
    <row r="9" spans="1:6" ht="15.75" x14ac:dyDescent="0.25">
      <c r="A9" s="31" t="s">
        <v>52</v>
      </c>
      <c r="B9" s="29">
        <v>59.5</v>
      </c>
      <c r="C9" s="29">
        <v>1350</v>
      </c>
      <c r="D9" s="30">
        <v>61.729166666666664</v>
      </c>
      <c r="E9" s="30">
        <v>279.5</v>
      </c>
      <c r="F9" s="29">
        <v>5.583333333333333</v>
      </c>
    </row>
    <row r="10" spans="1:6" ht="15.75" x14ac:dyDescent="0.25">
      <c r="A10" s="31" t="s">
        <v>53</v>
      </c>
      <c r="B10" s="29">
        <v>38.18181818181818</v>
      </c>
      <c r="C10" s="29">
        <v>915.33333333333337</v>
      </c>
      <c r="D10" s="30">
        <v>34.391666666666666</v>
      </c>
      <c r="E10" s="30">
        <v>124.5</v>
      </c>
      <c r="F10" s="29">
        <v>0</v>
      </c>
    </row>
    <row r="11" spans="1:6" ht="15.75" x14ac:dyDescent="0.25">
      <c r="A11" s="31" t="s">
        <v>54</v>
      </c>
      <c r="B11" s="29">
        <v>46.75</v>
      </c>
      <c r="C11" s="29">
        <v>1089.3333333333335</v>
      </c>
      <c r="D11" s="30">
        <v>47.174999999999997</v>
      </c>
      <c r="E11" s="30">
        <v>143.5</v>
      </c>
      <c r="F11" s="29">
        <v>0</v>
      </c>
    </row>
    <row r="12" spans="1:6" ht="15.75" x14ac:dyDescent="0.25">
      <c r="A12" s="31" t="s">
        <v>55</v>
      </c>
      <c r="B12" s="29">
        <v>60.957142857142848</v>
      </c>
      <c r="C12" s="29">
        <v>1262</v>
      </c>
      <c r="D12" s="30">
        <v>52.37083333333333</v>
      </c>
      <c r="E12" s="30">
        <v>147</v>
      </c>
      <c r="F12" s="29">
        <v>0.41666666666666669</v>
      </c>
    </row>
    <row r="13" spans="1:6" ht="15.75" x14ac:dyDescent="0.25">
      <c r="A13" s="31" t="s">
        <v>56</v>
      </c>
      <c r="B13" s="29">
        <v>23.5</v>
      </c>
      <c r="C13" s="29">
        <v>254</v>
      </c>
      <c r="D13" s="30">
        <v>21.175000000000001</v>
      </c>
      <c r="E13" s="30">
        <v>63</v>
      </c>
      <c r="F13" s="130" t="s">
        <v>180</v>
      </c>
    </row>
    <row r="14" spans="1:6" ht="20.25" customHeight="1" x14ac:dyDescent="0.25">
      <c r="A14" s="32" t="s">
        <v>57</v>
      </c>
      <c r="B14" s="33">
        <v>89.749999999999986</v>
      </c>
      <c r="C14" s="33">
        <v>1800.6666666666665</v>
      </c>
      <c r="D14" s="33">
        <v>79.183333333333337</v>
      </c>
      <c r="E14" s="33">
        <v>242</v>
      </c>
      <c r="F14" s="33">
        <v>2</v>
      </c>
    </row>
    <row r="15" spans="1:6" ht="15.75" x14ac:dyDescent="0.25">
      <c r="A15" s="34" t="s">
        <v>58</v>
      </c>
      <c r="B15" s="29">
        <v>18</v>
      </c>
      <c r="C15" s="29">
        <v>480</v>
      </c>
      <c r="D15" s="30">
        <v>20.083333333333332</v>
      </c>
      <c r="E15" s="30">
        <v>0</v>
      </c>
      <c r="F15" s="29">
        <v>0</v>
      </c>
    </row>
    <row r="16" spans="1:6" ht="15.75" x14ac:dyDescent="0.25">
      <c r="A16" s="21" t="s">
        <v>59</v>
      </c>
      <c r="B16" s="29">
        <v>3</v>
      </c>
      <c r="C16" s="29">
        <v>65</v>
      </c>
      <c r="D16" s="30">
        <v>3.25</v>
      </c>
      <c r="E16" s="30">
        <v>12</v>
      </c>
      <c r="F16" s="29">
        <v>0.25</v>
      </c>
    </row>
    <row r="17" spans="1:6" ht="15.75" x14ac:dyDescent="0.25">
      <c r="A17" s="21" t="s">
        <v>60</v>
      </c>
      <c r="B17" s="29">
        <v>9.9166666666666661</v>
      </c>
      <c r="C17" s="29">
        <v>200.66666666666666</v>
      </c>
      <c r="D17" s="30">
        <v>8.75</v>
      </c>
      <c r="E17" s="30">
        <v>47.5</v>
      </c>
      <c r="F17" s="29">
        <v>0</v>
      </c>
    </row>
    <row r="18" spans="1:6" ht="15.75" x14ac:dyDescent="0.25">
      <c r="A18" s="21" t="s">
        <v>61</v>
      </c>
      <c r="B18" s="29">
        <v>8</v>
      </c>
      <c r="C18" s="29">
        <v>127</v>
      </c>
      <c r="D18" s="30">
        <v>7</v>
      </c>
      <c r="E18" s="30">
        <v>36.5</v>
      </c>
      <c r="F18" s="29">
        <v>0</v>
      </c>
    </row>
    <row r="19" spans="1:6" ht="15.75" x14ac:dyDescent="0.25">
      <c r="A19" s="21" t="s">
        <v>62</v>
      </c>
      <c r="B19" s="29">
        <v>6</v>
      </c>
      <c r="C19" s="29">
        <v>92</v>
      </c>
      <c r="D19" s="30">
        <v>4</v>
      </c>
      <c r="E19" s="30">
        <v>11.5</v>
      </c>
      <c r="F19" s="29">
        <v>0.83333333333333337</v>
      </c>
    </row>
    <row r="20" spans="1:6" ht="15.75" x14ac:dyDescent="0.25">
      <c r="A20" s="21" t="s">
        <v>63</v>
      </c>
      <c r="B20" s="29">
        <v>6</v>
      </c>
      <c r="C20" s="29">
        <v>48</v>
      </c>
      <c r="D20" s="30">
        <v>0.93333333333333335</v>
      </c>
      <c r="E20" s="30">
        <v>5</v>
      </c>
      <c r="F20" s="29">
        <v>0</v>
      </c>
    </row>
    <row r="21" spans="1:6" ht="15.75" x14ac:dyDescent="0.25">
      <c r="A21" s="21" t="s">
        <v>64</v>
      </c>
      <c r="B21" s="29">
        <v>19.5</v>
      </c>
      <c r="C21" s="29">
        <v>284</v>
      </c>
      <c r="D21" s="30">
        <v>13.583333333333334</v>
      </c>
      <c r="E21" s="30">
        <v>57</v>
      </c>
      <c r="F21" s="29">
        <v>0.5</v>
      </c>
    </row>
    <row r="22" spans="1:6" ht="15.75" x14ac:dyDescent="0.25">
      <c r="A22" s="21" t="s">
        <v>65</v>
      </c>
      <c r="B22" s="29">
        <v>14.5</v>
      </c>
      <c r="C22" s="29">
        <v>354</v>
      </c>
      <c r="D22" s="30">
        <v>16.416666666666668</v>
      </c>
      <c r="E22" s="30">
        <v>59.5</v>
      </c>
      <c r="F22" s="29">
        <v>0</v>
      </c>
    </row>
    <row r="23" spans="1:6" ht="15.75" x14ac:dyDescent="0.25">
      <c r="A23" s="21" t="s">
        <v>66</v>
      </c>
      <c r="B23" s="29">
        <v>4.8333333333333339</v>
      </c>
      <c r="C23" s="29">
        <v>150</v>
      </c>
      <c r="D23" s="30">
        <v>5.166666666666667</v>
      </c>
      <c r="E23" s="30">
        <v>13</v>
      </c>
      <c r="F23" s="29">
        <v>0.41666666666666669</v>
      </c>
    </row>
    <row r="24" spans="1:6" ht="21" customHeight="1" x14ac:dyDescent="0.25">
      <c r="A24" s="32" t="s">
        <v>67</v>
      </c>
      <c r="B24" s="33">
        <v>116.98333333333332</v>
      </c>
      <c r="C24" s="33">
        <v>2394.0000000000005</v>
      </c>
      <c r="D24" s="33">
        <v>105.48333333333333</v>
      </c>
      <c r="E24" s="33">
        <v>315.01</v>
      </c>
      <c r="F24" s="33">
        <v>9.1416666666666657</v>
      </c>
    </row>
    <row r="25" spans="1:6" ht="15.75" x14ac:dyDescent="0.25">
      <c r="A25" s="34" t="s">
        <v>68</v>
      </c>
      <c r="B25" s="29">
        <v>45.083333333333336</v>
      </c>
      <c r="C25" s="29">
        <v>1075.8333333333335</v>
      </c>
      <c r="D25" s="30">
        <v>45.55</v>
      </c>
      <c r="E25" s="30">
        <v>102</v>
      </c>
      <c r="F25" s="29">
        <v>0.33333333333333331</v>
      </c>
    </row>
    <row r="26" spans="1:6" ht="15.75" x14ac:dyDescent="0.25">
      <c r="A26" s="21" t="s">
        <v>69</v>
      </c>
      <c r="B26" s="29">
        <v>27.150000000000002</v>
      </c>
      <c r="C26" s="29">
        <v>651.33333333333337</v>
      </c>
      <c r="D26" s="30">
        <v>25.858333333333334</v>
      </c>
      <c r="E26" s="30">
        <v>99.51</v>
      </c>
      <c r="F26" s="29">
        <v>6.875</v>
      </c>
    </row>
    <row r="27" spans="1:6" ht="15.75" x14ac:dyDescent="0.25">
      <c r="A27" s="35" t="s">
        <v>70</v>
      </c>
      <c r="B27" s="29">
        <v>39.249999999999993</v>
      </c>
      <c r="C27" s="29">
        <v>527</v>
      </c>
      <c r="D27" s="30">
        <v>27.908333333333335</v>
      </c>
      <c r="E27" s="30">
        <v>99.5</v>
      </c>
      <c r="F27" s="29">
        <v>0.58333333333333337</v>
      </c>
    </row>
    <row r="28" spans="1:6" ht="15.75" x14ac:dyDescent="0.25">
      <c r="A28" s="4" t="s">
        <v>71</v>
      </c>
      <c r="B28" s="40">
        <v>5.5</v>
      </c>
      <c r="C28" s="40">
        <v>139.83333333333334</v>
      </c>
      <c r="D28" s="83">
        <v>6.1666666666666661</v>
      </c>
      <c r="E28" s="83">
        <v>14</v>
      </c>
      <c r="F28" s="40">
        <v>1.35</v>
      </c>
    </row>
    <row r="29" spans="1:6" ht="24" customHeight="1" x14ac:dyDescent="0.25">
      <c r="A29" s="1" t="s">
        <v>187</v>
      </c>
      <c r="B29" s="77"/>
      <c r="C29" s="111">
        <f>C3/$B3</f>
        <v>19.174942784113508</v>
      </c>
      <c r="D29" s="111">
        <f t="shared" ref="D29:F29" si="0">D3/$B3</f>
        <v>0.96843320187539628</v>
      </c>
      <c r="E29" s="111">
        <f t="shared" si="0"/>
        <v>3.0512627072833367</v>
      </c>
      <c r="F29" s="111">
        <f t="shared" si="0"/>
        <v>0.1034594313517392</v>
      </c>
    </row>
    <row r="30" spans="1:6" ht="15.75" x14ac:dyDescent="0.25">
      <c r="A30" s="1" t="s">
        <v>186</v>
      </c>
      <c r="B30" s="77"/>
      <c r="C30" s="77"/>
      <c r="D30" s="111">
        <f>D3*100/$C3</f>
        <v>5.0505141672586671</v>
      </c>
      <c r="E30" s="111">
        <f t="shared" ref="E30:F30" si="1">E3*100/$C3</f>
        <v>15.912760427172257</v>
      </c>
      <c r="F30" s="111">
        <f t="shared" si="1"/>
        <v>0.53955535886894856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7DB2-4343-4F76-B84B-A9AE21EC0EE8}">
  <dimension ref="A1:F15"/>
  <sheetViews>
    <sheetView showGridLines="0" zoomScale="115" zoomScaleNormal="115" workbookViewId="0">
      <selection activeCell="A9" sqref="A9"/>
    </sheetView>
  </sheetViews>
  <sheetFormatPr defaultRowHeight="15" x14ac:dyDescent="0.25"/>
  <cols>
    <col min="1" max="1" width="39.7109375" customWidth="1"/>
    <col min="2" max="4" width="10" customWidth="1"/>
    <col min="5" max="5" width="12.140625" customWidth="1"/>
    <col min="6" max="6" width="10" customWidth="1"/>
  </cols>
  <sheetData>
    <row r="1" spans="1:6" ht="15.75" x14ac:dyDescent="0.25">
      <c r="A1" s="20" t="s">
        <v>79</v>
      </c>
      <c r="B1" s="88"/>
      <c r="C1" s="88"/>
      <c r="D1" s="88"/>
      <c r="E1" s="88"/>
      <c r="F1" s="94"/>
    </row>
    <row r="2" spans="1:6" ht="47.25" x14ac:dyDescent="0.25">
      <c r="A2" s="22"/>
      <c r="B2" s="23" t="s">
        <v>140</v>
      </c>
      <c r="C2" s="23" t="s">
        <v>44</v>
      </c>
      <c r="D2" s="23" t="s">
        <v>45</v>
      </c>
      <c r="E2" s="23" t="s">
        <v>139</v>
      </c>
      <c r="F2" s="23" t="s">
        <v>179</v>
      </c>
    </row>
    <row r="3" spans="1:6" ht="18.75" customHeight="1" x14ac:dyDescent="0.25">
      <c r="A3" s="95" t="s">
        <v>10</v>
      </c>
      <c r="B3" s="91">
        <v>300.97318720705817</v>
      </c>
      <c r="C3" s="91">
        <v>6326.6666666666661</v>
      </c>
      <c r="D3" s="91">
        <v>291.75</v>
      </c>
      <c r="E3" s="91">
        <v>1269</v>
      </c>
      <c r="F3" s="91">
        <v>63.21458333333333</v>
      </c>
    </row>
    <row r="4" spans="1:6" ht="18.75" customHeight="1" x14ac:dyDescent="0.25">
      <c r="A4" s="34" t="s">
        <v>80</v>
      </c>
      <c r="B4" s="29">
        <v>36</v>
      </c>
      <c r="C4" s="29">
        <v>951.33333333333337</v>
      </c>
      <c r="D4" s="29">
        <v>43.75</v>
      </c>
      <c r="E4" s="29">
        <v>173.5</v>
      </c>
      <c r="F4" s="29">
        <v>10.125</v>
      </c>
    </row>
    <row r="5" spans="1:6" ht="15.75" x14ac:dyDescent="0.25">
      <c r="A5" s="21" t="s">
        <v>81</v>
      </c>
      <c r="B5" s="89">
        <v>58.5</v>
      </c>
      <c r="C5" s="89">
        <v>1415.333333333333</v>
      </c>
      <c r="D5" s="89">
        <v>65.083333333333329</v>
      </c>
      <c r="E5" s="89">
        <v>272.5</v>
      </c>
      <c r="F5" s="89">
        <v>14.791666666666666</v>
      </c>
    </row>
    <row r="6" spans="1:6" ht="15.75" x14ac:dyDescent="0.25">
      <c r="A6" s="21" t="s">
        <v>82</v>
      </c>
      <c r="B6" s="89">
        <v>32</v>
      </c>
      <c r="C6" s="89">
        <v>497</v>
      </c>
      <c r="D6" s="89">
        <v>24.583333333333332</v>
      </c>
      <c r="E6" s="89">
        <v>115</v>
      </c>
      <c r="F6" s="89">
        <v>6.25</v>
      </c>
    </row>
    <row r="7" spans="1:6" ht="15.75" x14ac:dyDescent="0.25">
      <c r="A7" s="21" t="s">
        <v>83</v>
      </c>
      <c r="B7" s="89">
        <v>17</v>
      </c>
      <c r="C7" s="89">
        <v>262.66666666666669</v>
      </c>
      <c r="D7" s="89">
        <v>12.208333333333334</v>
      </c>
      <c r="E7" s="89">
        <v>77</v>
      </c>
      <c r="F7" s="89">
        <v>4.479166666666667</v>
      </c>
    </row>
    <row r="8" spans="1:6" ht="15.75" x14ac:dyDescent="0.25">
      <c r="A8" s="21" t="s">
        <v>84</v>
      </c>
      <c r="B8" s="89">
        <v>32.261648745519722</v>
      </c>
      <c r="C8" s="89">
        <v>675.00000000000011</v>
      </c>
      <c r="D8" s="89">
        <v>34.833333333333336</v>
      </c>
      <c r="E8" s="89">
        <v>149.5</v>
      </c>
      <c r="F8" s="89">
        <v>7.385416666666667</v>
      </c>
    </row>
    <row r="9" spans="1:6" ht="15.75" x14ac:dyDescent="0.25">
      <c r="A9" s="21" t="s">
        <v>85</v>
      </c>
      <c r="B9" s="89">
        <v>56.75</v>
      </c>
      <c r="C9" s="89">
        <v>1158.9999999999998</v>
      </c>
      <c r="D9" s="89">
        <v>49.416666666666664</v>
      </c>
      <c r="E9" s="89">
        <v>246</v>
      </c>
      <c r="F9" s="89">
        <v>14.958333333333334</v>
      </c>
    </row>
    <row r="10" spans="1:6" ht="15.75" x14ac:dyDescent="0.25">
      <c r="A10" s="21" t="s">
        <v>86</v>
      </c>
      <c r="B10" s="89">
        <v>8</v>
      </c>
      <c r="C10" s="89">
        <v>382.33333333333331</v>
      </c>
      <c r="D10" s="89">
        <v>18.5</v>
      </c>
      <c r="E10" s="89">
        <v>23</v>
      </c>
      <c r="F10" s="89">
        <v>0.20833333333333334</v>
      </c>
    </row>
    <row r="11" spans="1:6" ht="15.75" x14ac:dyDescent="0.25">
      <c r="A11" s="21" t="s">
        <v>87</v>
      </c>
      <c r="B11" s="89">
        <v>45</v>
      </c>
      <c r="C11" s="89">
        <v>703</v>
      </c>
      <c r="D11" s="89">
        <v>28.958333333333332</v>
      </c>
      <c r="E11" s="89">
        <v>171</v>
      </c>
      <c r="F11" s="89">
        <v>5.0166666666666666</v>
      </c>
    </row>
    <row r="12" spans="1:6" ht="15.75" x14ac:dyDescent="0.25">
      <c r="A12" s="21" t="s">
        <v>88</v>
      </c>
      <c r="B12" s="89">
        <v>3</v>
      </c>
      <c r="C12" s="89">
        <v>45</v>
      </c>
      <c r="D12" s="89">
        <v>0.75</v>
      </c>
      <c r="E12" s="89">
        <v>4.5</v>
      </c>
      <c r="F12" s="89">
        <v>0</v>
      </c>
    </row>
    <row r="13" spans="1:6" ht="15.75" x14ac:dyDescent="0.25">
      <c r="A13" s="92" t="s">
        <v>174</v>
      </c>
      <c r="B13" s="65">
        <v>12.461538461538462</v>
      </c>
      <c r="C13" s="65">
        <v>236</v>
      </c>
      <c r="D13" s="65">
        <v>13.666666666666666</v>
      </c>
      <c r="E13" s="65">
        <v>37</v>
      </c>
      <c r="F13" s="65">
        <v>0</v>
      </c>
    </row>
    <row r="14" spans="1:6" ht="23.25" customHeight="1" x14ac:dyDescent="0.25">
      <c r="A14" s="106" t="s">
        <v>187</v>
      </c>
      <c r="B14" s="55"/>
      <c r="C14" s="107">
        <f>C3/$B3</f>
        <v>21.020698638892902</v>
      </c>
      <c r="D14" s="107">
        <f t="shared" ref="D14:F14" si="0">D3/$B3</f>
        <v>0.96935545224926312</v>
      </c>
      <c r="E14" s="107">
        <f t="shared" si="0"/>
        <v>4.2163224298348414</v>
      </c>
      <c r="F14" s="107">
        <f t="shared" si="0"/>
        <v>0.21003393664381168</v>
      </c>
    </row>
    <row r="15" spans="1:6" ht="18" customHeight="1" x14ac:dyDescent="0.25">
      <c r="A15" s="1" t="s">
        <v>186</v>
      </c>
      <c r="B15" s="77"/>
      <c r="C15" s="77"/>
      <c r="D15" s="111">
        <f>D3*100/$C3</f>
        <v>4.611433087460485</v>
      </c>
      <c r="E15" s="111">
        <f t="shared" ref="E15:F15" si="1">E3*100/$C3</f>
        <v>20.057955742887252</v>
      </c>
      <c r="F15" s="111">
        <f t="shared" si="1"/>
        <v>0.99917676501580621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CEFA-0F26-4617-B0E8-FE34B18A5740}">
  <dimension ref="A1:I12"/>
  <sheetViews>
    <sheetView showGridLines="0" topLeftCell="A2" zoomScale="115" zoomScaleNormal="115" workbookViewId="0">
      <selection activeCell="B3" sqref="B3"/>
    </sheetView>
  </sheetViews>
  <sheetFormatPr defaultRowHeight="15" x14ac:dyDescent="0.25"/>
  <cols>
    <col min="1" max="1" width="27.85546875" customWidth="1"/>
    <col min="2" max="6" width="11.7109375" customWidth="1"/>
  </cols>
  <sheetData>
    <row r="1" spans="1:9" ht="15.75" x14ac:dyDescent="0.25">
      <c r="A1" s="20" t="s">
        <v>72</v>
      </c>
      <c r="B1" s="88"/>
      <c r="C1" s="88"/>
      <c r="D1" s="88"/>
      <c r="E1" s="88"/>
      <c r="F1" s="89"/>
    </row>
    <row r="2" spans="1:9" ht="33.75" x14ac:dyDescent="0.25">
      <c r="A2" s="22"/>
      <c r="B2" s="23" t="s">
        <v>195</v>
      </c>
      <c r="C2" s="23" t="s">
        <v>44</v>
      </c>
      <c r="D2" s="23" t="s">
        <v>45</v>
      </c>
      <c r="E2" s="23" t="s">
        <v>139</v>
      </c>
      <c r="F2" s="23" t="s">
        <v>179</v>
      </c>
    </row>
    <row r="3" spans="1:9" ht="18.75" customHeight="1" x14ac:dyDescent="0.25">
      <c r="A3" s="90" t="s">
        <v>10</v>
      </c>
      <c r="B3" s="91">
        <v>312.19437229437227</v>
      </c>
      <c r="C3" s="91">
        <v>7893.6666666666661</v>
      </c>
      <c r="D3" s="91">
        <v>313.36666666666667</v>
      </c>
      <c r="E3" s="91">
        <v>1118.75</v>
      </c>
      <c r="F3" s="91">
        <v>2.75</v>
      </c>
      <c r="I3" s="144">
        <f>SUM(B4:B10)</f>
        <v>312.19437229437227</v>
      </c>
    </row>
    <row r="4" spans="1:9" ht="18.75" customHeight="1" x14ac:dyDescent="0.25">
      <c r="A4" s="34" t="s">
        <v>73</v>
      </c>
      <c r="B4" s="29">
        <v>129.81818181818178</v>
      </c>
      <c r="C4" s="29">
        <v>4255.6666666666661</v>
      </c>
      <c r="D4" s="29">
        <v>166.49166666666667</v>
      </c>
      <c r="E4" s="29">
        <v>508</v>
      </c>
      <c r="F4" s="29">
        <v>2.75</v>
      </c>
    </row>
    <row r="5" spans="1:9" ht="15.75" x14ac:dyDescent="0.25">
      <c r="A5" s="21" t="s">
        <v>74</v>
      </c>
      <c r="B5" s="89">
        <v>58.583333333333336</v>
      </c>
      <c r="C5" s="89">
        <v>1290</v>
      </c>
      <c r="D5" s="89">
        <v>46.524999999999999</v>
      </c>
      <c r="E5" s="89">
        <v>175</v>
      </c>
      <c r="F5" s="89">
        <v>0</v>
      </c>
    </row>
    <row r="6" spans="1:9" ht="15.75" x14ac:dyDescent="0.25">
      <c r="A6" s="21" t="s">
        <v>75</v>
      </c>
      <c r="B6" s="89">
        <v>39</v>
      </c>
      <c r="C6" s="89">
        <v>706</v>
      </c>
      <c r="D6" s="89">
        <v>30.933333333333334</v>
      </c>
      <c r="E6" s="89">
        <v>148.25</v>
      </c>
      <c r="F6" s="89">
        <v>0</v>
      </c>
    </row>
    <row r="7" spans="1:9" ht="15.75" x14ac:dyDescent="0.25">
      <c r="A7" s="21" t="s">
        <v>76</v>
      </c>
      <c r="B7" s="89">
        <v>20</v>
      </c>
      <c r="C7" s="89">
        <v>522</v>
      </c>
      <c r="D7" s="89">
        <v>20.5</v>
      </c>
      <c r="E7" s="89">
        <v>84.5</v>
      </c>
      <c r="F7" s="89">
        <v>0</v>
      </c>
    </row>
    <row r="8" spans="1:9" ht="15.75" x14ac:dyDescent="0.25">
      <c r="A8" s="35" t="s">
        <v>77</v>
      </c>
      <c r="B8" s="105">
        <v>40.792857142857144</v>
      </c>
      <c r="C8" s="105">
        <v>821</v>
      </c>
      <c r="D8" s="105">
        <v>33.083333333333336</v>
      </c>
      <c r="E8" s="105">
        <v>141</v>
      </c>
      <c r="F8" s="105">
        <v>0</v>
      </c>
    </row>
    <row r="9" spans="1:9" ht="15.75" x14ac:dyDescent="0.25">
      <c r="A9" s="2" t="s">
        <v>78</v>
      </c>
      <c r="B9" s="8">
        <v>23</v>
      </c>
      <c r="C9" s="8">
        <v>279</v>
      </c>
      <c r="D9" s="8">
        <v>14.833333333333334</v>
      </c>
      <c r="E9" s="8">
        <v>58</v>
      </c>
      <c r="F9" s="8">
        <v>0</v>
      </c>
    </row>
    <row r="10" spans="1:9" ht="15.75" x14ac:dyDescent="0.25">
      <c r="A10" s="93" t="s">
        <v>150</v>
      </c>
      <c r="B10" s="8">
        <v>1</v>
      </c>
      <c r="C10" s="8">
        <v>20</v>
      </c>
      <c r="D10" s="8">
        <v>1</v>
      </c>
      <c r="E10" s="8">
        <v>4</v>
      </c>
      <c r="F10" s="8">
        <v>0</v>
      </c>
    </row>
    <row r="11" spans="1:9" ht="21.75" customHeight="1" x14ac:dyDescent="0.25">
      <c r="A11" s="108" t="s">
        <v>187</v>
      </c>
      <c r="B11" s="109"/>
      <c r="C11" s="110">
        <f>C3/$B3</f>
        <v>25.284461755843637</v>
      </c>
      <c r="D11" s="110">
        <f t="shared" ref="D11:F11" si="0">D3/$B3</f>
        <v>1.0037550144279637</v>
      </c>
      <c r="E11" s="110">
        <f t="shared" si="0"/>
        <v>3.5835046986212666</v>
      </c>
      <c r="F11" s="110">
        <f t="shared" si="0"/>
        <v>8.8086149016388671E-3</v>
      </c>
    </row>
    <row r="12" spans="1:9" ht="15.75" x14ac:dyDescent="0.25">
      <c r="A12" s="1" t="s">
        <v>186</v>
      </c>
      <c r="B12" s="77"/>
      <c r="C12" s="77"/>
      <c r="D12" s="131">
        <f>D3*100/$C3</f>
        <v>3.9698492462311563</v>
      </c>
      <c r="E12" s="131">
        <f t="shared" ref="E12:F12" si="1">E3*100/$C3</f>
        <v>14.172754528947259</v>
      </c>
      <c r="F12" s="131">
        <f t="shared" si="1"/>
        <v>3.4838055825345215E-2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9D9C-008E-4912-92E5-AE28FEE5C5B9}">
  <dimension ref="A1:P28"/>
  <sheetViews>
    <sheetView showGridLines="0" workbookViewId="0">
      <selection activeCell="A27" sqref="A27"/>
    </sheetView>
  </sheetViews>
  <sheetFormatPr defaultRowHeight="15" x14ac:dyDescent="0.25"/>
  <cols>
    <col min="1" max="1" width="27" customWidth="1"/>
    <col min="2" max="2" width="8.5703125" customWidth="1"/>
    <col min="3" max="3" width="9.85546875" customWidth="1"/>
    <col min="4" max="6" width="12" customWidth="1"/>
  </cols>
  <sheetData>
    <row r="1" spans="1:16" ht="15.75" x14ac:dyDescent="0.25">
      <c r="A1" s="36" t="s">
        <v>138</v>
      </c>
      <c r="B1" s="37"/>
      <c r="C1" s="37"/>
      <c r="D1" s="37"/>
      <c r="E1" s="37"/>
      <c r="F1" s="37"/>
      <c r="G1" s="37"/>
    </row>
    <row r="2" spans="1:16" ht="31.5" customHeight="1" x14ac:dyDescent="0.25">
      <c r="A2" s="54"/>
      <c r="B2" s="112" t="s">
        <v>165</v>
      </c>
      <c r="C2" s="85" t="s">
        <v>166</v>
      </c>
      <c r="D2" s="84" t="s">
        <v>44</v>
      </c>
      <c r="E2" s="84" t="s">
        <v>45</v>
      </c>
      <c r="F2" s="84" t="s">
        <v>139</v>
      </c>
      <c r="G2" s="84" t="s">
        <v>183</v>
      </c>
    </row>
    <row r="3" spans="1:16" ht="18.75" customHeight="1" x14ac:dyDescent="0.25">
      <c r="A3" s="1" t="s">
        <v>46</v>
      </c>
      <c r="B3" s="1">
        <v>100</v>
      </c>
      <c r="C3" s="78">
        <v>167.81501831501828</v>
      </c>
      <c r="D3" s="78">
        <v>2808.6666666666665</v>
      </c>
      <c r="E3" s="78">
        <v>136.05694166666666</v>
      </c>
      <c r="F3" s="78">
        <v>622.32666333333339</v>
      </c>
      <c r="G3" s="117">
        <v>6.4791666666666661</v>
      </c>
    </row>
    <row r="4" spans="1:16" ht="18.75" customHeight="1" x14ac:dyDescent="0.25">
      <c r="A4" s="2" t="s">
        <v>21</v>
      </c>
      <c r="B4" s="2">
        <v>16</v>
      </c>
      <c r="C4" s="8">
        <v>18</v>
      </c>
      <c r="D4" s="8">
        <v>266</v>
      </c>
      <c r="E4" s="8">
        <v>12.574999999999999</v>
      </c>
      <c r="F4" s="8">
        <v>48</v>
      </c>
      <c r="G4" s="118">
        <v>0.83333333333333337</v>
      </c>
    </row>
    <row r="5" spans="1:16" ht="15.75" x14ac:dyDescent="0.25">
      <c r="A5" s="38" t="s">
        <v>22</v>
      </c>
      <c r="B5" s="2">
        <v>5</v>
      </c>
      <c r="C5" s="8">
        <v>10</v>
      </c>
      <c r="D5" s="8">
        <v>126.33333333333331</v>
      </c>
      <c r="E5" s="8">
        <v>6.7041666666666666</v>
      </c>
      <c r="F5" s="8">
        <v>36</v>
      </c>
      <c r="G5" s="118">
        <v>0.33333333333333331</v>
      </c>
    </row>
    <row r="6" spans="1:16" ht="15.75" x14ac:dyDescent="0.25">
      <c r="A6" s="38" t="s">
        <v>23</v>
      </c>
      <c r="B6" s="2">
        <v>1</v>
      </c>
      <c r="C6" s="8">
        <v>1</v>
      </c>
      <c r="D6" s="8">
        <v>20</v>
      </c>
      <c r="E6" s="8">
        <v>1.3333333333333333</v>
      </c>
      <c r="F6" s="8">
        <v>1</v>
      </c>
      <c r="G6" s="119" t="s">
        <v>184</v>
      </c>
    </row>
    <row r="7" spans="1:16" ht="15.75" x14ac:dyDescent="0.25">
      <c r="A7" s="38" t="s">
        <v>24</v>
      </c>
      <c r="B7" s="2">
        <v>4</v>
      </c>
      <c r="C7" s="8">
        <v>6</v>
      </c>
      <c r="D7" s="8">
        <v>100</v>
      </c>
      <c r="E7" s="8">
        <v>3.5</v>
      </c>
      <c r="F7" s="8">
        <v>13</v>
      </c>
      <c r="G7" s="118">
        <v>1.2083333333333333</v>
      </c>
    </row>
    <row r="8" spans="1:16" ht="15.75" x14ac:dyDescent="0.25">
      <c r="A8" s="38" t="s">
        <v>25</v>
      </c>
      <c r="B8" s="2">
        <v>5</v>
      </c>
      <c r="C8" s="8">
        <v>15.333333333333332</v>
      </c>
      <c r="D8" s="8">
        <v>170</v>
      </c>
      <c r="E8" s="8">
        <v>6.583333333333333</v>
      </c>
      <c r="F8" s="8">
        <v>37</v>
      </c>
      <c r="G8" s="118">
        <v>0.72916666666666663</v>
      </c>
    </row>
    <row r="9" spans="1:16" ht="15.75" x14ac:dyDescent="0.25">
      <c r="A9" s="38" t="s">
        <v>26</v>
      </c>
      <c r="B9" s="2">
        <v>6</v>
      </c>
      <c r="C9" s="8">
        <v>5.5</v>
      </c>
      <c r="D9" s="8">
        <v>96</v>
      </c>
      <c r="E9" s="8">
        <v>4.416666666666667</v>
      </c>
      <c r="F9" s="8">
        <v>27</v>
      </c>
      <c r="G9" s="118">
        <v>0.16666666666666666</v>
      </c>
      <c r="H9" t="s">
        <v>185</v>
      </c>
    </row>
    <row r="10" spans="1:16" ht="15.75" x14ac:dyDescent="0.25">
      <c r="A10" s="38" t="s">
        <v>27</v>
      </c>
      <c r="B10" s="2">
        <v>4</v>
      </c>
      <c r="C10" s="8">
        <v>7.4</v>
      </c>
      <c r="D10" s="8">
        <v>116</v>
      </c>
      <c r="E10" s="8">
        <v>5.416666666666667</v>
      </c>
      <c r="F10" s="8">
        <v>30</v>
      </c>
      <c r="G10" s="118">
        <v>0.33333333333333331</v>
      </c>
    </row>
    <row r="11" spans="1:16" ht="15.75" x14ac:dyDescent="0.25">
      <c r="A11" s="38" t="s">
        <v>28</v>
      </c>
      <c r="B11" s="2">
        <v>1</v>
      </c>
      <c r="C11" s="8">
        <v>6.5</v>
      </c>
      <c r="D11" s="8">
        <v>85</v>
      </c>
      <c r="E11" s="8">
        <v>10.483333333333333</v>
      </c>
      <c r="F11" s="8">
        <v>8.5</v>
      </c>
      <c r="G11" s="118">
        <v>-0.33333333333333331</v>
      </c>
    </row>
    <row r="12" spans="1:16" ht="15.75" x14ac:dyDescent="0.25">
      <c r="A12" s="38" t="s">
        <v>29</v>
      </c>
      <c r="B12" s="2">
        <v>9</v>
      </c>
      <c r="C12" s="8">
        <v>12.033333333333331</v>
      </c>
      <c r="D12" s="8">
        <v>281</v>
      </c>
      <c r="E12" s="8">
        <v>9.0166666666666675</v>
      </c>
      <c r="F12" s="8">
        <v>71</v>
      </c>
      <c r="G12" s="118">
        <v>8.3333333333333329E-2</v>
      </c>
    </row>
    <row r="13" spans="1:16" ht="15.75" x14ac:dyDescent="0.25">
      <c r="A13" s="38" t="s">
        <v>30</v>
      </c>
      <c r="B13" s="2">
        <v>8</v>
      </c>
      <c r="C13" s="8">
        <v>18.610256410256408</v>
      </c>
      <c r="D13" s="8">
        <v>359</v>
      </c>
      <c r="E13" s="8">
        <v>23.166666666666668</v>
      </c>
      <c r="F13" s="8">
        <v>100.5</v>
      </c>
      <c r="G13" s="118">
        <v>1.25</v>
      </c>
    </row>
    <row r="14" spans="1:16" ht="15.75" x14ac:dyDescent="0.25">
      <c r="A14" s="38" t="s">
        <v>31</v>
      </c>
      <c r="B14" s="2">
        <v>10</v>
      </c>
      <c r="C14" s="8">
        <v>16.583333333333336</v>
      </c>
      <c r="D14" s="8">
        <v>187</v>
      </c>
      <c r="E14" s="8">
        <v>6.9333333333333336</v>
      </c>
      <c r="F14" s="8">
        <v>48.66</v>
      </c>
      <c r="G14" s="118">
        <v>1.625</v>
      </c>
    </row>
    <row r="15" spans="1:16" ht="15.75" x14ac:dyDescent="0.25">
      <c r="A15" s="38" t="s">
        <v>32</v>
      </c>
      <c r="B15" s="2">
        <v>2</v>
      </c>
      <c r="C15" s="8">
        <v>6</v>
      </c>
      <c r="D15" s="8">
        <v>75</v>
      </c>
      <c r="E15" s="8">
        <v>3.5833333333333335</v>
      </c>
      <c r="F15" s="8">
        <v>27</v>
      </c>
      <c r="G15" s="119" t="s">
        <v>42</v>
      </c>
      <c r="P15" s="56" t="s">
        <v>42</v>
      </c>
    </row>
    <row r="16" spans="1:16" ht="15.75" x14ac:dyDescent="0.25">
      <c r="A16" s="38" t="s">
        <v>33</v>
      </c>
      <c r="B16" s="2">
        <v>6</v>
      </c>
      <c r="C16" s="8">
        <v>10.166666666666668</v>
      </c>
      <c r="D16" s="8">
        <v>170</v>
      </c>
      <c r="E16" s="8">
        <v>7</v>
      </c>
      <c r="F16" s="8">
        <v>36.5</v>
      </c>
      <c r="G16" s="118">
        <v>0.25</v>
      </c>
    </row>
    <row r="17" spans="1:7" ht="15.75" x14ac:dyDescent="0.25">
      <c r="A17" s="38" t="s">
        <v>34</v>
      </c>
      <c r="B17" s="2">
        <v>6</v>
      </c>
      <c r="C17" s="8">
        <v>5.25</v>
      </c>
      <c r="D17" s="8">
        <v>101</v>
      </c>
      <c r="E17" s="8">
        <v>4.75</v>
      </c>
      <c r="F17" s="8">
        <v>23.333333333333332</v>
      </c>
      <c r="G17" s="141" t="s">
        <v>104</v>
      </c>
    </row>
    <row r="18" spans="1:7" ht="15.75" x14ac:dyDescent="0.25">
      <c r="A18" s="38" t="s">
        <v>35</v>
      </c>
      <c r="B18" s="2">
        <v>5</v>
      </c>
      <c r="C18" s="8">
        <v>11</v>
      </c>
      <c r="D18" s="8">
        <v>330</v>
      </c>
      <c r="E18" s="8">
        <v>13</v>
      </c>
      <c r="F18" s="8">
        <v>38</v>
      </c>
      <c r="G18" s="141" t="s">
        <v>104</v>
      </c>
    </row>
    <row r="19" spans="1:7" ht="15.75" x14ac:dyDescent="0.25">
      <c r="A19" s="38" t="s">
        <v>36</v>
      </c>
      <c r="B19" s="2">
        <v>6</v>
      </c>
      <c r="C19" s="8">
        <v>9.1</v>
      </c>
      <c r="D19" s="8">
        <v>147</v>
      </c>
      <c r="E19" s="8">
        <v>6.7666666666666666</v>
      </c>
      <c r="F19" s="8">
        <v>34</v>
      </c>
      <c r="G19" s="141" t="s">
        <v>104</v>
      </c>
    </row>
    <row r="20" spans="1:7" ht="15.75" x14ac:dyDescent="0.25">
      <c r="A20" s="38" t="s">
        <v>38</v>
      </c>
      <c r="B20" s="2">
        <v>4</v>
      </c>
      <c r="C20" s="8">
        <v>4.0880952380952387</v>
      </c>
      <c r="D20" s="8">
        <v>106.33333333333334</v>
      </c>
      <c r="E20" s="8">
        <v>4.8277749999999999</v>
      </c>
      <c r="F20" s="8">
        <v>26.33333</v>
      </c>
      <c r="G20" s="141" t="s">
        <v>104</v>
      </c>
    </row>
    <row r="21" spans="1:7" ht="15.75" x14ac:dyDescent="0.25">
      <c r="A21" s="5" t="s">
        <v>39</v>
      </c>
      <c r="B21" s="5">
        <v>1</v>
      </c>
      <c r="C21" s="8">
        <v>3.25</v>
      </c>
      <c r="D21" s="8">
        <v>55</v>
      </c>
      <c r="E21" s="8">
        <v>3.9166666666666665</v>
      </c>
      <c r="F21" s="8">
        <v>8.5</v>
      </c>
      <c r="G21" s="141" t="s">
        <v>104</v>
      </c>
    </row>
    <row r="22" spans="1:7" ht="15.75" x14ac:dyDescent="0.25">
      <c r="A22" s="39" t="s">
        <v>41</v>
      </c>
      <c r="B22" s="39">
        <v>1</v>
      </c>
      <c r="C22" s="40">
        <v>2</v>
      </c>
      <c r="D22" s="40">
        <v>18</v>
      </c>
      <c r="E22" s="40">
        <v>2.0833333333333335</v>
      </c>
      <c r="F22" s="40">
        <v>8</v>
      </c>
      <c r="G22" s="142" t="s">
        <v>104</v>
      </c>
    </row>
    <row r="23" spans="1:7" ht="23.25" customHeight="1" x14ac:dyDescent="0.25">
      <c r="A23" s="10" t="s">
        <v>187</v>
      </c>
      <c r="B23" s="143"/>
      <c r="C23" s="143"/>
      <c r="D23" s="111">
        <f>D3/$C3</f>
        <v>16.736682418937651</v>
      </c>
      <c r="E23" s="111">
        <f t="shared" ref="E23:G23" si="0">E3/$C3</f>
        <v>0.81075545581542574</v>
      </c>
      <c r="F23" s="111">
        <f t="shared" si="0"/>
        <v>3.708408636973819</v>
      </c>
      <c r="G23" s="120">
        <f t="shared" si="0"/>
        <v>3.8608979885841513E-2</v>
      </c>
    </row>
    <row r="24" spans="1:7" ht="15.75" x14ac:dyDescent="0.25">
      <c r="A24" s="1" t="s">
        <v>186</v>
      </c>
      <c r="B24" s="77"/>
      <c r="C24" s="77"/>
      <c r="D24" s="131"/>
      <c r="E24" s="131">
        <f>E3*100/$D3</f>
        <v>4.8441825896036077</v>
      </c>
      <c r="F24" s="131">
        <f t="shared" ref="F24:G24" si="1">F3*100/$D3</f>
        <v>22.157369926418234</v>
      </c>
      <c r="G24" s="131">
        <f t="shared" si="1"/>
        <v>0.23068478518870164</v>
      </c>
    </row>
    <row r="25" spans="1:7" ht="15.75" x14ac:dyDescent="0.25">
      <c r="A25" s="1"/>
      <c r="B25" s="77"/>
      <c r="C25" s="77"/>
      <c r="D25" s="131"/>
      <c r="E25" s="131"/>
      <c r="F25" s="131"/>
    </row>
    <row r="26" spans="1:7" x14ac:dyDescent="0.25">
      <c r="A26" t="s">
        <v>196</v>
      </c>
    </row>
    <row r="27" spans="1:7" x14ac:dyDescent="0.25">
      <c r="A27" t="s">
        <v>171</v>
      </c>
    </row>
    <row r="28" spans="1:7" ht="15.75" x14ac:dyDescent="0.25">
      <c r="A28" s="11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484F-A8E2-4CF2-B64B-1837AA0EB078}">
  <dimension ref="A1:I31"/>
  <sheetViews>
    <sheetView showGridLines="0" workbookViewId="0">
      <selection activeCell="G3" sqref="G3"/>
    </sheetView>
  </sheetViews>
  <sheetFormatPr defaultRowHeight="15" x14ac:dyDescent="0.25"/>
  <cols>
    <col min="1" max="1" width="21.28515625" customWidth="1"/>
    <col min="2" max="2" width="8.5703125" customWidth="1"/>
    <col min="3" max="3" width="8" customWidth="1"/>
    <col min="4" max="4" width="11" customWidth="1"/>
    <col min="5" max="5" width="12" customWidth="1"/>
    <col min="6" max="6" width="12.140625" customWidth="1"/>
  </cols>
  <sheetData>
    <row r="1" spans="1:9" ht="15.75" x14ac:dyDescent="0.25">
      <c r="A1" s="36" t="s">
        <v>163</v>
      </c>
      <c r="B1" s="41"/>
      <c r="C1" s="41"/>
      <c r="D1" s="41"/>
      <c r="E1" s="41"/>
      <c r="F1" s="41"/>
      <c r="G1" s="41"/>
    </row>
    <row r="2" spans="1:9" ht="33.75" customHeight="1" x14ac:dyDescent="0.25">
      <c r="A2" s="42"/>
      <c r="B2" s="85" t="s">
        <v>164</v>
      </c>
      <c r="C2" s="85" t="s">
        <v>172</v>
      </c>
      <c r="D2" s="84" t="s">
        <v>44</v>
      </c>
      <c r="E2" s="84" t="s">
        <v>45</v>
      </c>
      <c r="F2" s="84" t="s">
        <v>139</v>
      </c>
      <c r="G2" s="84" t="s">
        <v>188</v>
      </c>
    </row>
    <row r="3" spans="1:9" ht="18.75" customHeight="1" x14ac:dyDescent="0.25">
      <c r="A3" s="86" t="s">
        <v>46</v>
      </c>
      <c r="B3" s="86">
        <v>145</v>
      </c>
      <c r="C3" s="86">
        <v>544.31915150261921</v>
      </c>
      <c r="D3" s="86">
        <v>9410.0333333333328</v>
      </c>
      <c r="E3" s="86">
        <v>424.27908333333329</v>
      </c>
      <c r="F3" s="86">
        <v>1659.1075857142857</v>
      </c>
      <c r="G3" s="145">
        <v>39.633333333333333</v>
      </c>
    </row>
    <row r="4" spans="1:9" ht="18.75" customHeight="1" x14ac:dyDescent="0.25">
      <c r="A4" s="43" t="s">
        <v>21</v>
      </c>
      <c r="B4" s="44">
        <v>5</v>
      </c>
      <c r="C4" s="44">
        <v>43.416666666666664</v>
      </c>
      <c r="D4" s="44">
        <v>872</v>
      </c>
      <c r="E4" s="44">
        <v>54.545833333333334</v>
      </c>
      <c r="F4" s="44">
        <v>184</v>
      </c>
      <c r="G4" s="45">
        <v>6.083333333333333</v>
      </c>
    </row>
    <row r="5" spans="1:9" x14ac:dyDescent="0.25">
      <c r="A5" s="43" t="s">
        <v>22</v>
      </c>
      <c r="B5" s="44">
        <v>15</v>
      </c>
      <c r="C5" s="44">
        <v>34.426523297491045</v>
      </c>
      <c r="D5" s="44">
        <v>607.66666666666674</v>
      </c>
      <c r="E5" s="44">
        <v>32.916666666666664</v>
      </c>
      <c r="F5" s="44">
        <v>154.5</v>
      </c>
      <c r="G5" s="45">
        <v>6.041666666666667</v>
      </c>
    </row>
    <row r="6" spans="1:9" x14ac:dyDescent="0.25">
      <c r="A6" s="43" t="s">
        <v>23</v>
      </c>
      <c r="B6" s="44">
        <v>3</v>
      </c>
      <c r="C6" s="44">
        <v>12</v>
      </c>
      <c r="D6" s="44">
        <v>242.66666666666666</v>
      </c>
      <c r="E6" s="44">
        <v>16.916666666666668</v>
      </c>
      <c r="F6" s="44">
        <v>42</v>
      </c>
      <c r="G6" s="45">
        <v>6.208333333333333</v>
      </c>
    </row>
    <row r="7" spans="1:9" x14ac:dyDescent="0.25">
      <c r="A7" s="43" t="s">
        <v>24</v>
      </c>
      <c r="B7" s="44">
        <v>2</v>
      </c>
      <c r="C7" s="44">
        <v>4</v>
      </c>
      <c r="D7" s="44">
        <v>92</v>
      </c>
      <c r="E7" s="44">
        <v>3.4166666666666665</v>
      </c>
      <c r="F7" s="44">
        <v>16.5</v>
      </c>
      <c r="G7" s="45">
        <v>0.6</v>
      </c>
    </row>
    <row r="8" spans="1:9" x14ac:dyDescent="0.25">
      <c r="A8" s="43" t="s">
        <v>25</v>
      </c>
      <c r="B8" s="44">
        <v>4</v>
      </c>
      <c r="C8" s="44">
        <v>23</v>
      </c>
      <c r="D8" s="44">
        <v>369</v>
      </c>
      <c r="E8" s="44">
        <v>16.375</v>
      </c>
      <c r="F8" s="44">
        <v>94</v>
      </c>
      <c r="G8" s="45">
        <v>2.8333333333333335</v>
      </c>
    </row>
    <row r="9" spans="1:9" x14ac:dyDescent="0.25">
      <c r="A9" s="43" t="s">
        <v>26</v>
      </c>
      <c r="B9" s="44">
        <v>5</v>
      </c>
      <c r="C9" s="44">
        <v>31</v>
      </c>
      <c r="D9" s="44">
        <v>556</v>
      </c>
      <c r="E9" s="44">
        <v>24.416666666666668</v>
      </c>
      <c r="F9" s="44">
        <v>113.5</v>
      </c>
      <c r="G9" s="45">
        <v>4.1666666666666664E-2</v>
      </c>
    </row>
    <row r="10" spans="1:9" x14ac:dyDescent="0.25">
      <c r="A10" s="43" t="s">
        <v>27</v>
      </c>
      <c r="B10" s="44">
        <v>2</v>
      </c>
      <c r="C10" s="44">
        <v>12.5</v>
      </c>
      <c r="D10" s="44">
        <v>199</v>
      </c>
      <c r="E10" s="44">
        <v>10.333333333333334</v>
      </c>
      <c r="F10" s="44">
        <v>44</v>
      </c>
      <c r="G10" s="45">
        <v>2.1666666666666665</v>
      </c>
    </row>
    <row r="11" spans="1:9" x14ac:dyDescent="0.25">
      <c r="A11" s="43" t="s">
        <v>28</v>
      </c>
      <c r="B11" s="44">
        <v>5</v>
      </c>
      <c r="C11" s="44">
        <v>39.6875</v>
      </c>
      <c r="D11" s="44">
        <v>741.66666666666652</v>
      </c>
      <c r="E11" s="44">
        <v>41.891666666666666</v>
      </c>
      <c r="F11" s="44">
        <v>136.32999999999998</v>
      </c>
      <c r="G11" s="45">
        <v>8.0833333333333339</v>
      </c>
    </row>
    <row r="12" spans="1:9" x14ac:dyDescent="0.25">
      <c r="A12" s="43" t="s">
        <v>29</v>
      </c>
      <c r="B12" s="44">
        <v>4</v>
      </c>
      <c r="C12" s="44">
        <v>10.500000000000002</v>
      </c>
      <c r="D12" s="44">
        <v>266</v>
      </c>
      <c r="E12" s="44">
        <v>13.416750000000002</v>
      </c>
      <c r="F12" s="44">
        <v>66</v>
      </c>
      <c r="G12" s="119" t="s">
        <v>184</v>
      </c>
      <c r="I12" s="121"/>
    </row>
    <row r="13" spans="1:9" x14ac:dyDescent="0.25">
      <c r="A13" s="43" t="s">
        <v>30</v>
      </c>
      <c r="B13" s="44">
        <v>3</v>
      </c>
      <c r="C13" s="44">
        <v>17</v>
      </c>
      <c r="D13" s="44">
        <v>218</v>
      </c>
      <c r="E13" s="44">
        <v>10.558333333333334</v>
      </c>
      <c r="F13" s="44">
        <v>64</v>
      </c>
      <c r="G13" s="45">
        <v>1.9166666666666667</v>
      </c>
    </row>
    <row r="14" spans="1:9" x14ac:dyDescent="0.25">
      <c r="A14" s="43" t="s">
        <v>31</v>
      </c>
      <c r="B14" s="44">
        <v>10</v>
      </c>
      <c r="C14" s="44">
        <v>53</v>
      </c>
      <c r="D14" s="44">
        <v>655</v>
      </c>
      <c r="E14" s="44">
        <v>27.024833333333337</v>
      </c>
      <c r="F14" s="44">
        <v>109.69425238095236</v>
      </c>
      <c r="G14" s="45">
        <v>4.708333333333333</v>
      </c>
    </row>
    <row r="15" spans="1:9" x14ac:dyDescent="0.25">
      <c r="A15" s="43" t="s">
        <v>32</v>
      </c>
      <c r="B15" s="44">
        <v>3</v>
      </c>
      <c r="C15" s="44">
        <v>21.5</v>
      </c>
      <c r="D15" s="44">
        <v>266</v>
      </c>
      <c r="E15" s="44">
        <v>10.191666666666666</v>
      </c>
      <c r="F15" s="44">
        <v>55.5</v>
      </c>
      <c r="G15" s="45">
        <v>0.33333333333333331</v>
      </c>
    </row>
    <row r="16" spans="1:9" x14ac:dyDescent="0.25">
      <c r="A16" s="43" t="s">
        <v>33</v>
      </c>
      <c r="B16" s="44">
        <v>15</v>
      </c>
      <c r="C16" s="44">
        <v>40.5</v>
      </c>
      <c r="D16" s="44">
        <v>973.66666666666663</v>
      </c>
      <c r="E16" s="44">
        <v>28.333333333333332</v>
      </c>
      <c r="F16" s="44">
        <v>138.75</v>
      </c>
      <c r="G16" s="45">
        <v>3.3333333333333333E-2</v>
      </c>
    </row>
    <row r="17" spans="1:7" x14ac:dyDescent="0.25">
      <c r="A17" s="43" t="s">
        <v>34</v>
      </c>
      <c r="B17" s="44">
        <v>10</v>
      </c>
      <c r="C17" s="44">
        <v>14.5</v>
      </c>
      <c r="D17" s="44">
        <v>395</v>
      </c>
      <c r="E17" s="44">
        <v>9.25</v>
      </c>
      <c r="F17" s="44">
        <v>39</v>
      </c>
      <c r="G17" s="119" t="s">
        <v>184</v>
      </c>
    </row>
    <row r="18" spans="1:7" x14ac:dyDescent="0.25">
      <c r="A18" s="43" t="s">
        <v>35</v>
      </c>
      <c r="B18" s="44">
        <v>14</v>
      </c>
      <c r="C18" s="44">
        <v>34.5</v>
      </c>
      <c r="D18" s="44">
        <v>723</v>
      </c>
      <c r="E18" s="44">
        <v>23.75</v>
      </c>
      <c r="F18" s="44">
        <v>82</v>
      </c>
      <c r="G18" s="45">
        <v>0.16666666666666666</v>
      </c>
    </row>
    <row r="19" spans="1:7" x14ac:dyDescent="0.25">
      <c r="A19" s="43" t="s">
        <v>36</v>
      </c>
      <c r="B19" s="44">
        <v>16</v>
      </c>
      <c r="C19" s="44">
        <v>58.5</v>
      </c>
      <c r="D19" s="44">
        <v>1083.3333333333335</v>
      </c>
      <c r="E19" s="44">
        <v>43.333333333333336</v>
      </c>
      <c r="F19" s="44">
        <v>184.5</v>
      </c>
      <c r="G19" s="45">
        <v>0.41666666666666669</v>
      </c>
    </row>
    <row r="20" spans="1:7" x14ac:dyDescent="0.25">
      <c r="A20" s="43" t="s">
        <v>37</v>
      </c>
      <c r="B20" s="44">
        <v>7</v>
      </c>
      <c r="C20" s="44">
        <v>25.499999999999996</v>
      </c>
      <c r="D20" s="44">
        <v>248</v>
      </c>
      <c r="E20" s="44">
        <v>12.8</v>
      </c>
      <c r="F20" s="44">
        <v>32.166666666666664</v>
      </c>
      <c r="G20" s="141" t="s">
        <v>104</v>
      </c>
    </row>
    <row r="21" spans="1:7" x14ac:dyDescent="0.25">
      <c r="A21" s="43" t="s">
        <v>38</v>
      </c>
      <c r="B21" s="44">
        <v>7</v>
      </c>
      <c r="C21" s="44">
        <v>19</v>
      </c>
      <c r="D21" s="44">
        <v>235</v>
      </c>
      <c r="E21" s="44">
        <v>10.583333333333334</v>
      </c>
      <c r="F21" s="44">
        <v>23</v>
      </c>
      <c r="G21" s="141" t="s">
        <v>104</v>
      </c>
    </row>
    <row r="22" spans="1:7" x14ac:dyDescent="0.25">
      <c r="A22" s="43" t="s">
        <v>39</v>
      </c>
      <c r="B22" s="44">
        <v>9</v>
      </c>
      <c r="C22" s="44">
        <v>40.083333333333329</v>
      </c>
      <c r="D22" s="44">
        <v>494.0333333333333</v>
      </c>
      <c r="E22" s="44">
        <v>29.391666666666666</v>
      </c>
      <c r="F22" s="44">
        <v>68.5</v>
      </c>
      <c r="G22" s="141" t="s">
        <v>104</v>
      </c>
    </row>
    <row r="23" spans="1:7" x14ac:dyDescent="0.25">
      <c r="A23" s="43" t="s">
        <v>40</v>
      </c>
      <c r="B23" s="44">
        <v>4</v>
      </c>
      <c r="C23" s="44">
        <v>7.7051282051282044</v>
      </c>
      <c r="D23" s="44">
        <v>141</v>
      </c>
      <c r="E23" s="44">
        <v>3.8333333333333335</v>
      </c>
      <c r="F23" s="44">
        <v>7.6666666666666679</v>
      </c>
      <c r="G23" s="141" t="s">
        <v>104</v>
      </c>
    </row>
    <row r="24" spans="1:7" x14ac:dyDescent="0.25">
      <c r="A24" s="39" t="s">
        <v>41</v>
      </c>
      <c r="B24" s="39">
        <v>2</v>
      </c>
      <c r="C24" s="87">
        <v>2</v>
      </c>
      <c r="D24" s="87">
        <v>32</v>
      </c>
      <c r="E24" s="87">
        <v>1</v>
      </c>
      <c r="F24" s="87">
        <v>3.5</v>
      </c>
      <c r="G24" s="142" t="s">
        <v>104</v>
      </c>
    </row>
    <row r="25" spans="1:7" ht="21" customHeight="1" x14ac:dyDescent="0.25">
      <c r="A25" s="77" t="s">
        <v>187</v>
      </c>
      <c r="B25" s="77"/>
      <c r="C25" s="77"/>
      <c r="D25" s="111">
        <f>D3/$C3</f>
        <v>17.287713113449129</v>
      </c>
      <c r="E25" s="111">
        <f t="shared" ref="E25:G25" si="0">E3/$C3</f>
        <v>0.77946749101531787</v>
      </c>
      <c r="F25" s="111">
        <f t="shared" si="0"/>
        <v>3.048041909115708</v>
      </c>
      <c r="G25" s="120">
        <f t="shared" si="0"/>
        <v>7.2812674740404801E-2</v>
      </c>
    </row>
    <row r="26" spans="1:7" ht="15.75" x14ac:dyDescent="0.25">
      <c r="A26" s="1" t="s">
        <v>186</v>
      </c>
      <c r="B26" s="77"/>
      <c r="C26" s="77"/>
      <c r="D26" s="131"/>
      <c r="E26" s="131">
        <f>E3*100/$D3</f>
        <v>4.508794690773323</v>
      </c>
      <c r="F26" s="131">
        <f t="shared" ref="F26:G26" si="1">F3*100/$D3</f>
        <v>17.631261515697279</v>
      </c>
      <c r="G26" s="131">
        <f t="shared" si="1"/>
        <v>0.42118164654039486</v>
      </c>
    </row>
    <row r="27" spans="1:7" ht="15.75" x14ac:dyDescent="0.25">
      <c r="A27" s="1"/>
      <c r="B27" s="77"/>
      <c r="C27" s="77"/>
      <c r="D27" s="131"/>
      <c r="E27" s="131"/>
      <c r="F27" s="131"/>
      <c r="G27" s="131"/>
    </row>
    <row r="28" spans="1:7" ht="15.75" x14ac:dyDescent="0.25">
      <c r="A28" s="1"/>
      <c r="B28" s="77"/>
      <c r="C28" s="77"/>
      <c r="D28" s="131"/>
      <c r="E28" s="131"/>
      <c r="F28" s="131"/>
      <c r="G28" s="131"/>
    </row>
    <row r="29" spans="1:7" x14ac:dyDescent="0.25">
      <c r="A29" t="s">
        <v>173</v>
      </c>
    </row>
    <row r="31" spans="1:7" ht="15.75" x14ac:dyDescent="0.25">
      <c r="A31" s="1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EE45-DC34-4606-A4EC-22E18140187A}">
  <dimension ref="A1:O30"/>
  <sheetViews>
    <sheetView showGridLines="0" topLeftCell="A23" zoomScale="115" zoomScaleNormal="115" workbookViewId="0">
      <selection activeCell="A27" sqref="A27:XFD27"/>
    </sheetView>
  </sheetViews>
  <sheetFormatPr defaultRowHeight="15" x14ac:dyDescent="0.25"/>
  <cols>
    <col min="1" max="1" width="17.28515625" customWidth="1"/>
    <col min="2" max="7" width="8" customWidth="1"/>
    <col min="8" max="9" width="9" customWidth="1"/>
    <col min="10" max="10" width="9.42578125" customWidth="1"/>
    <col min="11" max="12" width="9" customWidth="1"/>
    <col min="14" max="14" width="12" bestFit="1" customWidth="1"/>
  </cols>
  <sheetData>
    <row r="1" spans="1:15" ht="15.75" x14ac:dyDescent="0.25">
      <c r="A1" s="1" t="s">
        <v>90</v>
      </c>
      <c r="B1" s="5"/>
      <c r="C1" s="5"/>
      <c r="D1" s="5"/>
      <c r="E1" s="5"/>
      <c r="F1" s="5"/>
      <c r="G1" s="5"/>
      <c r="H1" s="5"/>
      <c r="I1" s="5"/>
      <c r="J1" s="5"/>
    </row>
    <row r="2" spans="1:15" ht="15.75" x14ac:dyDescent="0.25">
      <c r="A2" s="2" t="s">
        <v>167</v>
      </c>
      <c r="B2" s="5"/>
      <c r="C2" s="5"/>
      <c r="D2" s="5"/>
      <c r="E2" s="5"/>
      <c r="F2" s="5"/>
      <c r="G2" s="5"/>
      <c r="H2" s="5"/>
      <c r="I2" s="5"/>
      <c r="J2" s="5"/>
    </row>
    <row r="3" spans="1:15" ht="38.25" customHeight="1" x14ac:dyDescent="0.25">
      <c r="A3" s="46" t="s">
        <v>91</v>
      </c>
      <c r="B3" s="47" t="s">
        <v>168</v>
      </c>
      <c r="C3" s="47" t="s">
        <v>44</v>
      </c>
      <c r="D3" s="47" t="s">
        <v>92</v>
      </c>
      <c r="E3" s="135" t="s">
        <v>182</v>
      </c>
      <c r="F3" s="47" t="s">
        <v>181</v>
      </c>
      <c r="G3" s="48" t="s">
        <v>45</v>
      </c>
      <c r="H3" s="48" t="s">
        <v>139</v>
      </c>
      <c r="I3" s="48" t="s">
        <v>169</v>
      </c>
      <c r="J3" s="48" t="s">
        <v>141</v>
      </c>
      <c r="K3" s="48" t="s">
        <v>142</v>
      </c>
      <c r="L3" s="48" t="s">
        <v>143</v>
      </c>
    </row>
    <row r="4" spans="1:15" ht="18.75" customHeight="1" x14ac:dyDescent="0.25">
      <c r="A4" s="96" t="s">
        <v>46</v>
      </c>
      <c r="B4" s="97">
        <v>1859.9608247934864</v>
      </c>
      <c r="C4" s="97">
        <v>45621.183333333342</v>
      </c>
      <c r="D4" s="98">
        <v>52.579936353265325</v>
      </c>
      <c r="E4" s="136">
        <v>1488.1957658271588</v>
      </c>
      <c r="F4" s="97">
        <v>33704.612500000003</v>
      </c>
      <c r="G4" s="97">
        <v>1692.8300956872799</v>
      </c>
      <c r="H4" s="97">
        <v>6443.2047182720071</v>
      </c>
      <c r="I4" s="133">
        <v>5.2310323780988277</v>
      </c>
      <c r="J4" s="97">
        <v>1073.8674530453343</v>
      </c>
      <c r="K4" s="97">
        <v>67.49166666666666</v>
      </c>
      <c r="L4" s="97">
        <v>2834.1892153992808</v>
      </c>
      <c r="N4" s="73">
        <f>L4*100/F4</f>
        <v>8.4089060967524265</v>
      </c>
      <c r="O4" s="116"/>
    </row>
    <row r="5" spans="1:15" x14ac:dyDescent="0.25">
      <c r="A5" s="3" t="s">
        <v>21</v>
      </c>
      <c r="B5" s="49">
        <v>162.90151515151527</v>
      </c>
      <c r="C5" s="49">
        <v>4253.166666666667</v>
      </c>
      <c r="D5" s="51">
        <v>69.445124772090224</v>
      </c>
      <c r="E5" s="137">
        <v>113.29266009516012</v>
      </c>
      <c r="F5" s="49">
        <v>2794.6666666666665</v>
      </c>
      <c r="G5" s="49">
        <v>139.11666666666667</v>
      </c>
      <c r="H5" s="49">
        <v>465</v>
      </c>
      <c r="I5" s="51">
        <v>6.0100358422939069</v>
      </c>
      <c r="J5" s="49">
        <v>77.5</v>
      </c>
      <c r="K5" s="49">
        <v>12.5</v>
      </c>
      <c r="L5" s="49">
        <v>229.11666666666667</v>
      </c>
      <c r="N5" s="73">
        <f t="shared" ref="N5:N25" si="0">L5*100/F5</f>
        <v>8.1983540076335881</v>
      </c>
      <c r="O5" s="116"/>
    </row>
    <row r="6" spans="1:15" x14ac:dyDescent="0.25">
      <c r="A6" s="3" t="s">
        <v>22</v>
      </c>
      <c r="B6" s="49">
        <v>95.686827956989276</v>
      </c>
      <c r="C6" s="49">
        <v>2083</v>
      </c>
      <c r="D6" s="51">
        <v>28.048835225997585</v>
      </c>
      <c r="E6" s="137">
        <v>80.744735663082409</v>
      </c>
      <c r="F6" s="49">
        <v>1625.9583333333333</v>
      </c>
      <c r="G6" s="49">
        <v>73.49166666666666</v>
      </c>
      <c r="H6" s="49">
        <v>322</v>
      </c>
      <c r="I6" s="51">
        <v>5.049560041407867</v>
      </c>
      <c r="J6" s="49">
        <v>53.666666666666664</v>
      </c>
      <c r="K6" s="49">
        <v>6.395833333333333</v>
      </c>
      <c r="L6" s="49">
        <v>133.55416666666667</v>
      </c>
      <c r="N6" s="73">
        <f t="shared" si="0"/>
        <v>8.2138738692565934</v>
      </c>
      <c r="O6" s="116"/>
    </row>
    <row r="7" spans="1:15" x14ac:dyDescent="0.25">
      <c r="A7" s="3" t="s">
        <v>23</v>
      </c>
      <c r="B7" s="49">
        <v>11.999999999999998</v>
      </c>
      <c r="C7" s="49">
        <v>339.66666666666669</v>
      </c>
      <c r="D7" s="51">
        <v>11.347438752783964</v>
      </c>
      <c r="E7" s="137">
        <v>9.4380952380952401</v>
      </c>
      <c r="F7" s="49">
        <v>237.66666666666666</v>
      </c>
      <c r="G7" s="49">
        <v>14.895749999999998</v>
      </c>
      <c r="H7" s="49">
        <v>21.490000000000002</v>
      </c>
      <c r="I7" s="51">
        <v>11.059407476345585</v>
      </c>
      <c r="J7" s="49">
        <v>3.581666666666667</v>
      </c>
      <c r="K7" s="49">
        <v>0.33333333333333331</v>
      </c>
      <c r="L7" s="49">
        <v>18.810749999999999</v>
      </c>
      <c r="N7" s="73">
        <f t="shared" si="0"/>
        <v>7.9147615708274888</v>
      </c>
      <c r="O7" s="116"/>
    </row>
    <row r="8" spans="1:15" x14ac:dyDescent="0.25">
      <c r="A8" s="3" t="s">
        <v>24</v>
      </c>
      <c r="B8" s="49">
        <v>34.849999999999994</v>
      </c>
      <c r="C8" s="49">
        <v>1048</v>
      </c>
      <c r="D8" s="51">
        <v>52.716297786720332</v>
      </c>
      <c r="E8" s="137">
        <v>20.530555555555551</v>
      </c>
      <c r="F8" s="49">
        <v>604.83333333333326</v>
      </c>
      <c r="G8" s="49">
        <v>27.416666666666668</v>
      </c>
      <c r="H8" s="49">
        <v>94</v>
      </c>
      <c r="I8" s="51">
        <v>6.4343971631205665</v>
      </c>
      <c r="J8" s="49">
        <v>15.666666666666666</v>
      </c>
      <c r="K8" s="49">
        <v>4.333333333333333</v>
      </c>
      <c r="L8" s="49">
        <v>47.416666666666671</v>
      </c>
      <c r="N8" s="73">
        <f t="shared" si="0"/>
        <v>7.8396252411132554</v>
      </c>
      <c r="O8" s="116"/>
    </row>
    <row r="9" spans="1:15" x14ac:dyDescent="0.25">
      <c r="A9" s="3" t="s">
        <v>25</v>
      </c>
      <c r="B9" s="49">
        <v>120.1666666666667</v>
      </c>
      <c r="C9" s="49">
        <v>2703.5</v>
      </c>
      <c r="D9" s="51">
        <v>69.50764879804602</v>
      </c>
      <c r="E9" s="137">
        <v>97.425576923076918</v>
      </c>
      <c r="F9" s="49">
        <v>2000.5</v>
      </c>
      <c r="G9" s="49">
        <v>89.50833333333334</v>
      </c>
      <c r="H9" s="49">
        <v>485.7</v>
      </c>
      <c r="I9" s="51">
        <v>4.118797611694462</v>
      </c>
      <c r="J9" s="49">
        <v>80.95</v>
      </c>
      <c r="K9" s="49">
        <v>8.2874999999999996</v>
      </c>
      <c r="L9" s="49">
        <v>178.74583333333334</v>
      </c>
      <c r="N9" s="73">
        <f t="shared" si="0"/>
        <v>8.9350579021911187</v>
      </c>
      <c r="O9" s="116"/>
    </row>
    <row r="10" spans="1:15" x14ac:dyDescent="0.25">
      <c r="A10" s="3" t="s">
        <v>26</v>
      </c>
      <c r="B10" s="49">
        <v>102.83333333333337</v>
      </c>
      <c r="C10" s="49">
        <v>2588.333333333333</v>
      </c>
      <c r="D10" s="51">
        <v>72.522648734472767</v>
      </c>
      <c r="E10" s="137">
        <v>78.764583333333363</v>
      </c>
      <c r="F10" s="49">
        <v>1827.3333333333335</v>
      </c>
      <c r="G10" s="49">
        <v>81.466666666666669</v>
      </c>
      <c r="H10" s="49">
        <v>455.66999999999996</v>
      </c>
      <c r="I10" s="51">
        <v>4.0102120686754308</v>
      </c>
      <c r="J10" s="49">
        <v>75.944999999999993</v>
      </c>
      <c r="K10" s="49">
        <v>0.16666666666666666</v>
      </c>
      <c r="L10" s="49">
        <v>157.57833333333332</v>
      </c>
      <c r="N10" s="73">
        <f t="shared" si="0"/>
        <v>8.6234038672017501</v>
      </c>
      <c r="O10" s="116"/>
    </row>
    <row r="11" spans="1:15" x14ac:dyDescent="0.25">
      <c r="A11" s="3" t="s">
        <v>27</v>
      </c>
      <c r="B11" s="49">
        <v>22.6</v>
      </c>
      <c r="C11" s="49">
        <v>474</v>
      </c>
      <c r="D11" s="51">
        <v>37.5</v>
      </c>
      <c r="E11" s="137">
        <v>15.475</v>
      </c>
      <c r="F11" s="49">
        <v>333.5</v>
      </c>
      <c r="G11" s="49">
        <v>14.783333333333333</v>
      </c>
      <c r="H11" s="49">
        <v>73.5</v>
      </c>
      <c r="I11" s="51">
        <v>4.5374149659863949</v>
      </c>
      <c r="J11" s="49">
        <v>12.25</v>
      </c>
      <c r="K11" s="49">
        <v>2.6666666666666665</v>
      </c>
      <c r="L11" s="49">
        <v>29.7</v>
      </c>
      <c r="N11" s="73">
        <f t="shared" si="0"/>
        <v>8.9055472263868065</v>
      </c>
      <c r="O11" s="116"/>
    </row>
    <row r="12" spans="1:15" x14ac:dyDescent="0.25">
      <c r="A12" s="3" t="s">
        <v>28</v>
      </c>
      <c r="B12" s="49">
        <v>55.337500000000006</v>
      </c>
      <c r="C12" s="49">
        <v>1034</v>
      </c>
      <c r="D12" s="51">
        <v>33.29755259768141</v>
      </c>
      <c r="E12" s="137">
        <v>47.7469696969697</v>
      </c>
      <c r="F12" s="49">
        <v>803</v>
      </c>
      <c r="G12" s="49">
        <v>46.3125</v>
      </c>
      <c r="H12" s="49">
        <v>170.32999999999998</v>
      </c>
      <c r="I12" s="51">
        <v>4.7143779721716674</v>
      </c>
      <c r="J12" s="49">
        <v>28.388333333333332</v>
      </c>
      <c r="K12" s="49">
        <v>6.9666666666666668</v>
      </c>
      <c r="L12" s="49">
        <v>81.66749999999999</v>
      </c>
      <c r="N12" s="73">
        <f t="shared" si="0"/>
        <v>10.170298879202988</v>
      </c>
      <c r="O12" s="116"/>
    </row>
    <row r="13" spans="1:15" x14ac:dyDescent="0.25">
      <c r="A13" s="3" t="s">
        <v>29</v>
      </c>
      <c r="B13" s="49">
        <v>148.9666666666667</v>
      </c>
      <c r="C13" s="49">
        <v>3767</v>
      </c>
      <c r="D13" s="51">
        <v>87.058007857638088</v>
      </c>
      <c r="E13" s="137">
        <v>123.14812499999998</v>
      </c>
      <c r="F13" s="49">
        <v>2790.791666666667</v>
      </c>
      <c r="G13" s="49">
        <v>142.27083333333334</v>
      </c>
      <c r="H13" s="49">
        <v>792.41666666666663</v>
      </c>
      <c r="I13" s="51">
        <v>3.5218740140919134</v>
      </c>
      <c r="J13" s="49">
        <v>132.06944444444443</v>
      </c>
      <c r="K13" s="49">
        <v>0.42499999999999999</v>
      </c>
      <c r="L13" s="49">
        <v>274.76527777777778</v>
      </c>
      <c r="N13" s="73">
        <f t="shared" si="0"/>
        <v>9.8454241876807149</v>
      </c>
      <c r="O13" s="116"/>
    </row>
    <row r="14" spans="1:15" x14ac:dyDescent="0.25">
      <c r="A14" s="3" t="s">
        <v>30</v>
      </c>
      <c r="B14" s="49">
        <v>128.30641025641026</v>
      </c>
      <c r="C14" s="49">
        <v>2963</v>
      </c>
      <c r="D14" s="51">
        <v>80.472569255839218</v>
      </c>
      <c r="E14" s="137">
        <v>99.509424603174608</v>
      </c>
      <c r="F14" s="49">
        <v>2099.5</v>
      </c>
      <c r="G14" s="49">
        <v>113.06353888888889</v>
      </c>
      <c r="H14" s="49">
        <v>587.57999999999993</v>
      </c>
      <c r="I14" s="51">
        <v>3.5731304673406177</v>
      </c>
      <c r="J14" s="49">
        <v>97.929999999999993</v>
      </c>
      <c r="K14" s="49">
        <v>12.125</v>
      </c>
      <c r="L14" s="49">
        <v>223.11853888888888</v>
      </c>
      <c r="N14" s="73">
        <f t="shared" si="0"/>
        <v>10.627222619142122</v>
      </c>
      <c r="O14" s="116"/>
    </row>
    <row r="15" spans="1:15" x14ac:dyDescent="0.25">
      <c r="A15" s="3" t="s">
        <v>31</v>
      </c>
      <c r="B15" s="49">
        <v>158.41666666666677</v>
      </c>
      <c r="C15" s="49">
        <v>3277.0000000000005</v>
      </c>
      <c r="D15" s="51">
        <v>72.451912447490614</v>
      </c>
      <c r="E15" s="137">
        <v>129.08664529914529</v>
      </c>
      <c r="F15" s="49">
        <v>2507.4000000000005</v>
      </c>
      <c r="G15" s="49">
        <v>122.26858333333332</v>
      </c>
      <c r="H15" s="49">
        <v>571.26333333333366</v>
      </c>
      <c r="I15" s="51">
        <v>4.389219215889927</v>
      </c>
      <c r="J15" s="49">
        <v>95.210555555555615</v>
      </c>
      <c r="K15" s="49">
        <v>8.8333333333333339</v>
      </c>
      <c r="L15" s="49">
        <v>226.31247222222225</v>
      </c>
      <c r="N15" s="73">
        <f t="shared" si="0"/>
        <v>9.0257825724743643</v>
      </c>
      <c r="O15" s="116"/>
    </row>
    <row r="16" spans="1:15" x14ac:dyDescent="0.25">
      <c r="A16" s="3" t="s">
        <v>32</v>
      </c>
      <c r="B16" s="49">
        <v>62.500000000000014</v>
      </c>
      <c r="C16" s="49">
        <v>1143</v>
      </c>
      <c r="D16" s="51">
        <v>61.917659804983749</v>
      </c>
      <c r="E16" s="137">
        <v>54.35372474747475</v>
      </c>
      <c r="F16" s="49">
        <v>919.1875</v>
      </c>
      <c r="G16" s="49">
        <v>40.759570312500003</v>
      </c>
      <c r="H16" s="49">
        <v>233.1484375</v>
      </c>
      <c r="I16" s="51">
        <v>3.9424990785108736</v>
      </c>
      <c r="J16" s="49">
        <v>38.858072916666664</v>
      </c>
      <c r="K16" s="50">
        <v>0.20833333333333334</v>
      </c>
      <c r="L16" s="49">
        <v>79.825976562500003</v>
      </c>
      <c r="N16" s="73">
        <f t="shared" si="0"/>
        <v>8.6844062351261311</v>
      </c>
      <c r="O16" s="116"/>
    </row>
    <row r="17" spans="1:15" x14ac:dyDescent="0.25">
      <c r="A17" s="3" t="s">
        <v>33</v>
      </c>
      <c r="B17" s="49">
        <v>143.99999999999991</v>
      </c>
      <c r="C17" s="49">
        <v>4235.5</v>
      </c>
      <c r="D17" s="51">
        <v>52.166683772965207</v>
      </c>
      <c r="E17" s="137">
        <v>108.18523809523811</v>
      </c>
      <c r="F17" s="49">
        <v>2835.5</v>
      </c>
      <c r="G17" s="49">
        <v>128.55000000000001</v>
      </c>
      <c r="H17" s="49">
        <v>554.5</v>
      </c>
      <c r="I17" s="51">
        <v>5.113615870153291</v>
      </c>
      <c r="J17" s="49">
        <v>92.416666666666671</v>
      </c>
      <c r="K17" s="49">
        <v>3.0833333333333335</v>
      </c>
      <c r="L17" s="49">
        <v>224.05</v>
      </c>
      <c r="N17" s="73">
        <f t="shared" si="0"/>
        <v>7.9016046552636219</v>
      </c>
      <c r="O17" s="116"/>
    </row>
    <row r="18" spans="1:15" x14ac:dyDescent="0.25">
      <c r="A18" s="3" t="s">
        <v>34</v>
      </c>
      <c r="B18" s="49">
        <v>101.6666666666667</v>
      </c>
      <c r="C18" s="49">
        <v>3430</v>
      </c>
      <c r="D18" s="51">
        <v>34.139544142530113</v>
      </c>
      <c r="E18" s="137">
        <v>74.168333333333351</v>
      </c>
      <c r="F18" s="49">
        <v>2251.166666666667</v>
      </c>
      <c r="G18" s="49">
        <v>100.64166666666667</v>
      </c>
      <c r="H18" s="49">
        <v>324</v>
      </c>
      <c r="I18" s="51">
        <v>6.9480452674897126</v>
      </c>
      <c r="J18" s="49">
        <v>54</v>
      </c>
      <c r="K18" s="134" t="s">
        <v>42</v>
      </c>
      <c r="L18" s="49">
        <v>154.64166666666665</v>
      </c>
      <c r="N18" s="73">
        <f t="shared" si="0"/>
        <v>6.8694010513067276</v>
      </c>
      <c r="O18" s="116"/>
    </row>
    <row r="19" spans="1:15" x14ac:dyDescent="0.25">
      <c r="A19" s="3" t="s">
        <v>35</v>
      </c>
      <c r="B19" s="49">
        <v>134.49999999999997</v>
      </c>
      <c r="C19" s="49">
        <v>4579</v>
      </c>
      <c r="D19" s="51">
        <v>48.851351351351354</v>
      </c>
      <c r="E19" s="137">
        <v>119.83537037037036</v>
      </c>
      <c r="F19" s="49">
        <v>3794.5666666666666</v>
      </c>
      <c r="G19" s="49">
        <v>158.87916666666666</v>
      </c>
      <c r="H19" s="49">
        <v>445.1</v>
      </c>
      <c r="I19" s="51">
        <v>8.5252003295139662</v>
      </c>
      <c r="J19" s="49">
        <v>74.183333333333337</v>
      </c>
      <c r="K19" s="134" t="s">
        <v>42</v>
      </c>
      <c r="L19" s="49">
        <v>233.0625</v>
      </c>
      <c r="N19" s="73">
        <f t="shared" si="0"/>
        <v>6.1420056747806075</v>
      </c>
      <c r="O19" s="116"/>
    </row>
    <row r="20" spans="1:15" x14ac:dyDescent="0.25">
      <c r="A20" s="3" t="s">
        <v>36</v>
      </c>
      <c r="B20" s="49">
        <v>152.65</v>
      </c>
      <c r="C20" s="49">
        <v>3717</v>
      </c>
      <c r="D20" s="51">
        <v>57.912230589457295</v>
      </c>
      <c r="E20" s="137">
        <v>125.94529914529913</v>
      </c>
      <c r="F20" s="49">
        <v>3005.5</v>
      </c>
      <c r="G20" s="49">
        <v>143.29166666666666</v>
      </c>
      <c r="H20" s="49">
        <v>421</v>
      </c>
      <c r="I20" s="51">
        <v>7.1389548693586695</v>
      </c>
      <c r="J20" s="49">
        <v>70.166666666666671</v>
      </c>
      <c r="K20" s="49">
        <v>1.1666666666666667</v>
      </c>
      <c r="L20" s="49">
        <v>214.625</v>
      </c>
      <c r="N20" s="73">
        <f t="shared" si="0"/>
        <v>7.1410746963899516</v>
      </c>
      <c r="O20" s="116"/>
    </row>
    <row r="21" spans="1:15" x14ac:dyDescent="0.25">
      <c r="A21" s="3" t="s">
        <v>93</v>
      </c>
      <c r="B21" s="49">
        <v>65.5</v>
      </c>
      <c r="C21" s="49">
        <v>975</v>
      </c>
      <c r="D21" s="51">
        <v>72.062084257206209</v>
      </c>
      <c r="E21" s="137">
        <v>57.683333333333337</v>
      </c>
      <c r="F21" s="49">
        <v>798</v>
      </c>
      <c r="G21" s="49">
        <v>61.291666666666664</v>
      </c>
      <c r="H21" s="49">
        <v>106.75</v>
      </c>
      <c r="I21" s="51">
        <v>7.4754098360655741</v>
      </c>
      <c r="J21" s="49">
        <v>17.791666666666668</v>
      </c>
      <c r="K21" s="140" t="s">
        <v>104</v>
      </c>
      <c r="L21" s="49">
        <v>79.083333333333329</v>
      </c>
      <c r="N21" s="73">
        <f t="shared" si="0"/>
        <v>9.9101921470342518</v>
      </c>
      <c r="O21" s="116"/>
    </row>
    <row r="22" spans="1:15" x14ac:dyDescent="0.25">
      <c r="A22" s="3" t="s">
        <v>38</v>
      </c>
      <c r="B22" s="49">
        <v>65.411904761904765</v>
      </c>
      <c r="C22" s="49">
        <v>1011</v>
      </c>
      <c r="D22" s="51">
        <v>64.918664383561634</v>
      </c>
      <c r="E22" s="137">
        <v>54.501515151515157</v>
      </c>
      <c r="F22" s="49">
        <v>801.33333333333314</v>
      </c>
      <c r="G22" s="49">
        <v>59.773305158730167</v>
      </c>
      <c r="H22" s="49">
        <v>80.841350216450223</v>
      </c>
      <c r="I22" s="51">
        <v>9.9124189686068807</v>
      </c>
      <c r="J22" s="49">
        <v>13.473558369408371</v>
      </c>
      <c r="K22" s="140" t="s">
        <v>104</v>
      </c>
      <c r="L22" s="49">
        <v>73.246863528138533</v>
      </c>
      <c r="N22" s="73">
        <f t="shared" si="0"/>
        <v>9.1406235684033135</v>
      </c>
      <c r="O22" s="116"/>
    </row>
    <row r="23" spans="1:15" x14ac:dyDescent="0.25">
      <c r="A23" s="3" t="s">
        <v>94</v>
      </c>
      <c r="B23" s="49">
        <v>40.583333333333321</v>
      </c>
      <c r="C23" s="49">
        <v>684</v>
      </c>
      <c r="D23" s="51">
        <v>45.028636632946395</v>
      </c>
      <c r="E23" s="137">
        <v>33.823015873015869</v>
      </c>
      <c r="F23" s="49">
        <v>561.5</v>
      </c>
      <c r="G23" s="49">
        <v>44.62222222222222</v>
      </c>
      <c r="H23" s="49">
        <v>57.027777777777771</v>
      </c>
      <c r="I23" s="51">
        <v>9.8460789089137855</v>
      </c>
      <c r="J23" s="49">
        <v>9.504629629629628</v>
      </c>
      <c r="K23" s="140" t="s">
        <v>104</v>
      </c>
      <c r="L23" s="49">
        <v>54.126851851851846</v>
      </c>
      <c r="N23" s="73">
        <f t="shared" si="0"/>
        <v>9.6396886646218771</v>
      </c>
      <c r="O23" s="116"/>
    </row>
    <row r="24" spans="1:15" x14ac:dyDescent="0.25">
      <c r="A24" s="3" t="s">
        <v>95</v>
      </c>
      <c r="B24" s="49">
        <v>31.083333333333332</v>
      </c>
      <c r="C24" s="49">
        <v>602</v>
      </c>
      <c r="D24" s="51">
        <v>55.305466237942127</v>
      </c>
      <c r="E24" s="137">
        <v>26.995833333333337</v>
      </c>
      <c r="F24" s="49">
        <v>472.125</v>
      </c>
      <c r="G24" s="49">
        <v>35.823611111111113</v>
      </c>
      <c r="H24" s="49">
        <v>40.348749999999995</v>
      </c>
      <c r="I24" s="51">
        <v>11.701105982217543</v>
      </c>
      <c r="J24" s="49">
        <v>6.7247916666666656</v>
      </c>
      <c r="K24" s="140" t="s">
        <v>104</v>
      </c>
      <c r="L24" s="49">
        <v>42.548402777777781</v>
      </c>
      <c r="N24" s="73">
        <f t="shared" si="0"/>
        <v>9.0121054334715982</v>
      </c>
      <c r="O24" s="116"/>
    </row>
    <row r="25" spans="1:15" x14ac:dyDescent="0.25">
      <c r="A25" s="46" t="s">
        <v>96</v>
      </c>
      <c r="B25" s="52">
        <v>20</v>
      </c>
      <c r="C25" s="52">
        <v>714.01666666666654</v>
      </c>
      <c r="D25" s="53">
        <v>34.465531250754211</v>
      </c>
      <c r="E25" s="137">
        <v>17.541731036652319</v>
      </c>
      <c r="F25" s="52">
        <v>640.58333333333337</v>
      </c>
      <c r="G25" s="52">
        <v>54.602681327160482</v>
      </c>
      <c r="H25" s="52">
        <v>141.53840277777778</v>
      </c>
      <c r="I25" s="152">
        <v>4.5258623861898499</v>
      </c>
      <c r="J25" s="52">
        <v>23.589733796296297</v>
      </c>
      <c r="K25" s="115" t="s">
        <v>104</v>
      </c>
      <c r="L25" s="52">
        <v>78.192415123456783</v>
      </c>
      <c r="N25" s="73">
        <f t="shared" si="0"/>
        <v>12.20643920230885</v>
      </c>
      <c r="O25" s="116"/>
    </row>
    <row r="26" spans="1:15" ht="21" customHeight="1" x14ac:dyDescent="0.25">
      <c r="A26" s="96" t="s">
        <v>178</v>
      </c>
      <c r="B26" s="77"/>
      <c r="C26" s="131"/>
      <c r="D26" s="131"/>
      <c r="E26" s="138"/>
      <c r="F26" s="131">
        <v>22.64796962465925</v>
      </c>
      <c r="G26" s="131">
        <v>1.1000000000000001</v>
      </c>
      <c r="H26" s="131">
        <v>4.3</v>
      </c>
      <c r="I26" s="151" t="s">
        <v>104</v>
      </c>
      <c r="J26" s="131">
        <v>0.7215901816845075</v>
      </c>
      <c r="K26" s="131">
        <v>4.5351336306990432E-2</v>
      </c>
      <c r="L26" s="131">
        <v>1.9</v>
      </c>
    </row>
    <row r="27" spans="1:15" s="77" customFormat="1" ht="21" customHeight="1" x14ac:dyDescent="0.25">
      <c r="A27" s="96" t="s">
        <v>186</v>
      </c>
      <c r="C27" s="131"/>
      <c r="D27" s="131"/>
      <c r="E27" s="122"/>
      <c r="F27" s="131"/>
      <c r="G27" s="131">
        <f>G4*100/$F4</f>
        <v>5.0225472720900726</v>
      </c>
      <c r="H27" s="131">
        <f>H4*100/$F4</f>
        <v>19.116685344689859</v>
      </c>
      <c r="I27" s="151" t="s">
        <v>104</v>
      </c>
      <c r="J27" s="131">
        <f t="shared" ref="J27:L27" si="1">J4*100/$F4</f>
        <v>3.1861142241149758</v>
      </c>
      <c r="K27" s="131">
        <f t="shared" si="1"/>
        <v>0.20024460054737805</v>
      </c>
      <c r="L27" s="131">
        <f t="shared" si="1"/>
        <v>8.4089060967524265</v>
      </c>
    </row>
    <row r="28" spans="1:15" ht="21" customHeight="1" x14ac:dyDescent="0.25">
      <c r="A28" s="96"/>
      <c r="B28" s="77"/>
      <c r="C28" s="131"/>
      <c r="D28" s="131"/>
      <c r="E28" s="5"/>
      <c r="F28" s="131"/>
      <c r="G28" s="131"/>
      <c r="H28" s="131"/>
      <c r="I28" s="131"/>
      <c r="J28" s="131"/>
      <c r="K28" s="139"/>
      <c r="L28" s="131"/>
    </row>
    <row r="29" spans="1:15" x14ac:dyDescent="0.25">
      <c r="A29" s="3" t="s">
        <v>170</v>
      </c>
    </row>
    <row r="30" spans="1:15" x14ac:dyDescent="0.25">
      <c r="A30" s="3" t="s">
        <v>197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5cf800-f201-484a-af66-a5c9a9ec2ac7">
      <Terms xmlns="http://schemas.microsoft.com/office/infopath/2007/PartnerControls"/>
    </lcf76f155ced4ddcb4097134ff3c332f>
    <TaxCatchAll xmlns="18a7aa84-a8d2-4ff9-b952-6815d13adc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D21F7904A6B4A99EAB9B4AAFC8D59" ma:contentTypeVersion="14" ma:contentTypeDescription="Create a new document." ma:contentTypeScope="" ma:versionID="85fb7347632831320366dc5ca7c323a1">
  <xsd:schema xmlns:xsd="http://www.w3.org/2001/XMLSchema" xmlns:xs="http://www.w3.org/2001/XMLSchema" xmlns:p="http://schemas.microsoft.com/office/2006/metadata/properties" xmlns:ns2="a85cf800-f201-484a-af66-a5c9a9ec2ac7" xmlns:ns3="18a7aa84-a8d2-4ff9-b952-6815d13adc75" targetNamespace="http://schemas.microsoft.com/office/2006/metadata/properties" ma:root="true" ma:fieldsID="74ada13301881befd3a33495a2001972" ns2:_="" ns3:_="">
    <xsd:import namespace="a85cf800-f201-484a-af66-a5c9a9ec2ac7"/>
    <xsd:import namespace="18a7aa84-a8d2-4ff9-b952-6815d13ad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cf800-f201-484a-af66-a5c9a9ec2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7aa84-a8d2-4ff9-b952-6815d13adc7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8aa07b-91f2-4c95-8734-3dca1a1deed7}" ma:internalName="TaxCatchAll" ma:showField="CatchAllData" ma:web="18a7aa84-a8d2-4ff9-b952-6815d13ad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3DB5D1-83CC-48A9-8E12-FC704828C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B5079-FE70-4ECB-AA00-ADB40594DAAD}">
  <ds:schemaRefs>
    <ds:schemaRef ds:uri="http://schemas.microsoft.com/office/2006/metadata/properties"/>
    <ds:schemaRef ds:uri="http://schemas.microsoft.com/office/infopath/2007/PartnerControls"/>
    <ds:schemaRef ds:uri="a85cf800-f201-484a-af66-a5c9a9ec2ac7"/>
    <ds:schemaRef ds:uri="18a7aa84-a8d2-4ff9-b952-6815d13adc75"/>
  </ds:schemaRefs>
</ds:datastoreItem>
</file>

<file path=customXml/itemProps3.xml><?xml version="1.0" encoding="utf-8"?>
<ds:datastoreItem xmlns:ds="http://schemas.openxmlformats.org/officeDocument/2006/customXml" ds:itemID="{E8F01B85-AC0B-4C49-A26F-DF7060803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cf800-f201-484a-af66-a5c9a9ec2ac7"/>
    <ds:schemaRef ds:uri="18a7aa84-a8d2-4ff9-b952-6815d13ad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Mynd 7.1</vt:lpstr>
      <vt:lpstr>Mynd 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Óskar Guðlaugsson</dc:creator>
  <cp:lastModifiedBy>Author</cp:lastModifiedBy>
  <dcterms:created xsi:type="dcterms:W3CDTF">2024-03-19T11:07:05Z</dcterms:created>
  <dcterms:modified xsi:type="dcterms:W3CDTF">2024-09-14T17:32:06Z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0x010100060D21F7904A6B4A99EAB9B4AAFC8D59</vt:lpwstr>
  </property>
  <property fmtid="{D5CDD505-2E9C-101B-9397-08002B2CF9AE}" pid="3" name="MediaServiceImageTags">
    <vt:lpwstr/>
  </property>
</Properties>
</file>